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720" windowHeight="6735" activeTab="0"/>
  </bookViews>
  <sheets>
    <sheet name="GM lokalizacje" sheetId="1" r:id="rId1"/>
    <sheet name="WM" sheetId="2" r:id="rId2"/>
    <sheet name="GM+WM" sheetId="3" r:id="rId3"/>
    <sheet name="PGM" sheetId="4" r:id="rId4"/>
  </sheets>
  <definedNames>
    <definedName name="_xlnm.Print_Area" localSheetId="2">'GM+WM'!$A$1:$AD$124</definedName>
  </definedNames>
  <calcPr fullCalcOnLoad="1"/>
</workbook>
</file>

<file path=xl/sharedStrings.xml><?xml version="1.0" encoding="utf-8"?>
<sst xmlns="http://schemas.openxmlformats.org/spreadsheetml/2006/main" count="587" uniqueCount="331">
  <si>
    <t>Lp.</t>
  </si>
  <si>
    <t>Adres</t>
  </si>
  <si>
    <t>Ilość pojemników do mycia i dezynfekcji</t>
  </si>
  <si>
    <t xml:space="preserve">Łącznie </t>
  </si>
  <si>
    <t>11 Listopada 30</t>
  </si>
  <si>
    <t>Jana Kilińskiego 48</t>
  </si>
  <si>
    <t>Jana Kilińskiego 39</t>
  </si>
  <si>
    <t>Leszno 25</t>
  </si>
  <si>
    <t>Mireckiego 99</t>
  </si>
  <si>
    <t>Farbiarska 1</t>
  </si>
  <si>
    <t>Spokojna 32</t>
  </si>
  <si>
    <t>Spokojna 28</t>
  </si>
  <si>
    <t>Legionów Polskich 55</t>
  </si>
  <si>
    <t>Jaktorowska 4</t>
  </si>
  <si>
    <t>1 Maja 86</t>
  </si>
  <si>
    <t>Miodowa 10</t>
  </si>
  <si>
    <t>Kamienna 8</t>
  </si>
  <si>
    <t>1 Maja 94</t>
  </si>
  <si>
    <t>1 Maja 72</t>
  </si>
  <si>
    <t>Piękna 25</t>
  </si>
  <si>
    <t>Mostowa 7</t>
  </si>
  <si>
    <t>1 Maja 10</t>
  </si>
  <si>
    <t>1 Maja 24</t>
  </si>
  <si>
    <t>1 Maja 33 A</t>
  </si>
  <si>
    <t>Bankowa 5</t>
  </si>
  <si>
    <t>Okrzei 5</t>
  </si>
  <si>
    <t>Żeromskiego 8</t>
  </si>
  <si>
    <t>Kościelna 3</t>
  </si>
  <si>
    <t>Kościelna 15</t>
  </si>
  <si>
    <t xml:space="preserve">Szarych Szeregów 3 </t>
  </si>
  <si>
    <t>Słoneczna 2</t>
  </si>
  <si>
    <t>Wyszyńskiego  10</t>
  </si>
  <si>
    <t>1 Maja 50</t>
  </si>
  <si>
    <t>Żabia 3</t>
  </si>
  <si>
    <t>Ossowskiego 27</t>
  </si>
  <si>
    <t>Dekerta 8/10</t>
  </si>
  <si>
    <t>Armii Krajowej 10</t>
  </si>
  <si>
    <t xml:space="preserve">1 Maja 48                                 </t>
  </si>
  <si>
    <t>Legionów Polskich 17</t>
  </si>
  <si>
    <t>Łukasińskiego 18/20</t>
  </si>
  <si>
    <t>Ludwika Waryńskiego 46</t>
  </si>
  <si>
    <t>Ludwika Waryńskiego 44</t>
  </si>
  <si>
    <t>Ludwika Waryńskiego 42</t>
  </si>
  <si>
    <t xml:space="preserve">Jana Kilińskiego 42                                   </t>
  </si>
  <si>
    <t>Romualda Mielczarskiego 3/5</t>
  </si>
  <si>
    <t>Michała Ossowskiego 12</t>
  </si>
  <si>
    <t>Jana Kilińskiego 11</t>
  </si>
  <si>
    <t xml:space="preserve">Fryderyka Chopina 2 </t>
  </si>
  <si>
    <t>Fryderyka Chopina 8</t>
  </si>
  <si>
    <t>Fryderyka Chopina 15</t>
  </si>
  <si>
    <t>Józefa Mireckiego 42</t>
  </si>
  <si>
    <t>Gen. Józefa Hallera 22</t>
  </si>
  <si>
    <t>Józefa Mireckiego 53</t>
  </si>
  <si>
    <t>Juliusza Słowackiego 18</t>
  </si>
  <si>
    <t>Adama Mickiewicza 17</t>
  </si>
  <si>
    <t>Stanisława Moniuszki 27</t>
  </si>
  <si>
    <t>Piotra Wysockiego 4</t>
  </si>
  <si>
    <t>Piotra Wysockiego 16</t>
  </si>
  <si>
    <t>Piotra Wysockiego 22</t>
  </si>
  <si>
    <t>Piotra Wysockiego 34</t>
  </si>
  <si>
    <t>Józefa Mireckiego 3</t>
  </si>
  <si>
    <t>Henryka hr. Łubieńskiego 8</t>
  </si>
  <si>
    <t>Stanisława Wyspiańskiego 5</t>
  </si>
  <si>
    <t>Stefana Żeromskiego 3</t>
  </si>
  <si>
    <t>Ludwika Waryńskiego 26</t>
  </si>
  <si>
    <t>Jana Dekerta 18</t>
  </si>
  <si>
    <t>Henryka Sienkiewicza 2</t>
  </si>
  <si>
    <t>Henryka Sienkiewicza 10</t>
  </si>
  <si>
    <t>Henryka Sienkiewicza 11</t>
  </si>
  <si>
    <t>Henryka Sienkiewicza 16</t>
  </si>
  <si>
    <t>Stefana Okrzei 47</t>
  </si>
  <si>
    <t xml:space="preserve">Leszno 21                                       </t>
  </si>
  <si>
    <t>Leszno 46/48</t>
  </si>
  <si>
    <t xml:space="preserve">Leszno 42                                           </t>
  </si>
  <si>
    <t>Jana Kilińskiego 20/22</t>
  </si>
  <si>
    <t>Legionów  Polskich 27/29</t>
  </si>
  <si>
    <t>Adama Mickiewicza 19 B</t>
  </si>
  <si>
    <t xml:space="preserve">1 Maja 118                    </t>
  </si>
  <si>
    <t xml:space="preserve">1 Maja 84 </t>
  </si>
  <si>
    <t>Pojemniki do mycia i dezynfekcji (szt.)</t>
  </si>
  <si>
    <t>Razem</t>
  </si>
  <si>
    <t>L.p.</t>
  </si>
  <si>
    <t>1100 l</t>
  </si>
  <si>
    <t>700 l</t>
  </si>
  <si>
    <t>240 l</t>
  </si>
  <si>
    <t>110 l</t>
  </si>
  <si>
    <t>dzwon</t>
  </si>
  <si>
    <t>kontener</t>
  </si>
  <si>
    <t xml:space="preserve">Wykaz lokalizacji pojemników na odpady komunalne </t>
  </si>
  <si>
    <t>Razem:</t>
  </si>
  <si>
    <t>Załącznik Nr 4</t>
  </si>
  <si>
    <t>cena netto</t>
  </si>
  <si>
    <t>x</t>
  </si>
  <si>
    <t xml:space="preserve"> = </t>
  </si>
  <si>
    <t>Pojemnik 700 l</t>
  </si>
  <si>
    <t>Pojemnik 240 l.</t>
  </si>
  <si>
    <t xml:space="preserve"> =</t>
  </si>
  <si>
    <t>Uwaga:</t>
  </si>
  <si>
    <t>Wypełnia Wykonawca (cena netto pojemnika)</t>
  </si>
  <si>
    <t>wypełnia Wykonawca (cena netto pojemnika)</t>
  </si>
  <si>
    <t xml:space="preserve">Pojemnik 1100 l </t>
  </si>
  <si>
    <t>Pojemnik 110 l</t>
  </si>
  <si>
    <t>Dzwon</t>
  </si>
  <si>
    <t>Kontener</t>
  </si>
  <si>
    <t>Pojemniki dla budynków tylko Gminy Miasta Żyrardów:</t>
  </si>
  <si>
    <t>Cena netto za 1 pojemnik</t>
  </si>
  <si>
    <t xml:space="preserve">Koszt netto wg rodzaju pojemników </t>
  </si>
  <si>
    <t xml:space="preserve">700 l             </t>
  </si>
  <si>
    <t xml:space="preserve">240 l                  </t>
  </si>
  <si>
    <t xml:space="preserve">1100 l </t>
  </si>
  <si>
    <t xml:space="preserve">110 l          </t>
  </si>
  <si>
    <r>
      <t xml:space="preserve">Stefana Żeromskiego 11  </t>
    </r>
    <r>
      <rPr>
        <sz val="12"/>
        <color indexed="8"/>
        <rFont val="Times New Roman"/>
        <family val="1"/>
      </rPr>
      <t xml:space="preserve">                             </t>
    </r>
  </si>
  <si>
    <t>Ks. Pr. Stefana Wyszyńskiego 2</t>
  </si>
  <si>
    <t>Ks. Pr. Stefana Wyszyńskiego 8</t>
  </si>
  <si>
    <t xml:space="preserve"> - Tadeusza Kościuszki 36</t>
  </si>
  <si>
    <t>Józefa Mireckiego 60 bl. 2</t>
  </si>
  <si>
    <t>Stefana Żeromskiego 2/4/6</t>
  </si>
  <si>
    <t>1 Maja 53/55</t>
  </si>
  <si>
    <t>1 Maja 57/59</t>
  </si>
  <si>
    <t>Bolesława Limanowskiego  32</t>
  </si>
  <si>
    <t>Kanałowa 1/3</t>
  </si>
  <si>
    <t>Michała Ossowskiego 31/33</t>
  </si>
  <si>
    <t>Armii Krajowej 2 i 4</t>
  </si>
  <si>
    <t>Bolesława Limanowskiego 26</t>
  </si>
  <si>
    <t>Rodzinna 3 i 5</t>
  </si>
  <si>
    <t xml:space="preserve">Michała Ossowskiego 25 </t>
  </si>
  <si>
    <t>Tadeusza Kościuszki 30</t>
  </si>
  <si>
    <r>
      <t xml:space="preserve">Tadeusza Kościuszki </t>
    </r>
    <r>
      <rPr>
        <b/>
        <u val="single"/>
        <sz val="12"/>
        <color indexed="10"/>
        <rFont val="Times New Roman"/>
        <family val="1"/>
      </rPr>
      <t>?</t>
    </r>
  </si>
  <si>
    <t xml:space="preserve">Tadeusza Kościuszki 35a </t>
  </si>
  <si>
    <t>Józefa Mireckiego 58/60</t>
  </si>
  <si>
    <t>Józefa Mireckiego 60 bl. 3</t>
  </si>
  <si>
    <t>Stanisława Sławińskiego 3</t>
  </si>
  <si>
    <t>Kanałowa 2 i 4</t>
  </si>
  <si>
    <t>Józefa Mireckiego 54 bl. 1 i 2</t>
  </si>
  <si>
    <t xml:space="preserve">Gabriela Narutowicza 24B/Ks. St. Wyszyńskiego 1 i 3                         </t>
  </si>
  <si>
    <t xml:space="preserve">700 l </t>
  </si>
  <si>
    <t>1100 l  [kol. 3 x kol. 10]</t>
  </si>
  <si>
    <t xml:space="preserve"> - Wspólnota Mieszkaniowa przy ul. Strażackiej 3                                       </t>
  </si>
  <si>
    <t>Strażacka 3</t>
  </si>
  <si>
    <t xml:space="preserve"> - Wspólnota Mieszkaniowa przy ul. Waryńnskiego 21A</t>
  </si>
  <si>
    <t xml:space="preserve"> - Wspólnota Mieszkaniowa przy ul. Wyszyńskiego 10</t>
  </si>
  <si>
    <t xml:space="preserve"> - Wspólnota Mieszkaniowa przy ul. Wyszyńskiego 9</t>
  </si>
  <si>
    <t xml:space="preserve"> - Wspólnota Mieszkaniowa przy ul. 1 Maja 54</t>
  </si>
  <si>
    <t xml:space="preserve"> - Żabia 6 (BIUR-MAR)</t>
  </si>
  <si>
    <t xml:space="preserve"> - Wspólnota Mieszkaniowa przy ul. Ossowskiego 27 </t>
  </si>
  <si>
    <t xml:space="preserve"> - Wspólnota Mieszkaniowa przy ul. Ossowskiego 25 bl 3 </t>
  </si>
  <si>
    <t xml:space="preserve"> - Wspólnota Mieszkaniowa przy ul. Ossowskiego 25 bl 4</t>
  </si>
  <si>
    <t xml:space="preserve"> - Wspólnota Mieszkaniowa przy ul. Kościuszki 18</t>
  </si>
  <si>
    <t xml:space="preserve"> - Wspólnota Mieszkaniowa przy ul. Kościuszki 20</t>
  </si>
  <si>
    <t xml:space="preserve"> - Wspólnota Mieszkaniowa przy ul. Limanowskiego 20</t>
  </si>
  <si>
    <t xml:space="preserve"> - Wspólnota Mieszkaniowa przy ul. Limanowskiego 22</t>
  </si>
  <si>
    <t xml:space="preserve"> - Wspólnota Mieszkaniowa przy ul. Limanowskiego 16</t>
  </si>
  <si>
    <t xml:space="preserve"> - Wspólnota Mieszkaniowa przy ul. Dekerta 2 B</t>
  </si>
  <si>
    <t xml:space="preserve"> - Wspólnota Mieszkaniowa przy ul. Armii Krajowej 8</t>
  </si>
  <si>
    <t xml:space="preserve"> - Wspólnota Mieszkaniowa przy ul. Limanowskiego 29</t>
  </si>
  <si>
    <t xml:space="preserve"> - Wspólnota Mieszkaniowa przy ul. Limanowskiego 23</t>
  </si>
  <si>
    <t xml:space="preserve"> - Wspólnota Mieszkaniowa przy ul. Mireckiego 68</t>
  </si>
  <si>
    <t xml:space="preserve"> - Wspólnota Mieszkaniowa przy ul. Mireckiego 70</t>
  </si>
  <si>
    <t xml:space="preserve"> - Wspólnota Mieszkaniowa przy ul. Łukasińskiego 18/20</t>
  </si>
  <si>
    <t xml:space="preserve"> - Wspólnota Mieszkaniowa przy ul. Narutowicza 25</t>
  </si>
  <si>
    <t xml:space="preserve"> - Wspólnota Mieszkaniowa przy ul. Legionów Polskich 24</t>
  </si>
  <si>
    <t>Cena netto za mycie i dezyfekcję 1 pojemnika</t>
  </si>
  <si>
    <t>Koszt mycia i dezynsekcji netto wg. rodzaju pojemników przypadający na budynek</t>
  </si>
  <si>
    <t xml:space="preserve">Lokalizacja pergoli, gniaz pojemników </t>
  </si>
  <si>
    <t>Razem ilości pojemników wg rodzaju:</t>
  </si>
  <si>
    <t xml:space="preserve">700 l         [kol. 4   x kol. 11]     </t>
  </si>
  <si>
    <t xml:space="preserve">240 l [kol. 5 x kol. 12]    </t>
  </si>
  <si>
    <t xml:space="preserve">110 l [kol. 6 x kol. 13]          </t>
  </si>
  <si>
    <t xml:space="preserve">dzwon [kol. 7 x kol. 14]          </t>
  </si>
  <si>
    <t xml:space="preserve">kontener [kol. 8 x kol. 15]          </t>
  </si>
  <si>
    <t>Razem koszt netto pojemników dla danej lokalizacji [kol. 16+kol. 17 + kol. 18 + kol. 19 + kol. 20]</t>
  </si>
  <si>
    <t xml:space="preserve">Udział % w kosztach mycia i dezynsekcji pojemników </t>
  </si>
  <si>
    <t>1100 l  [kol. 16 x kol. 23]</t>
  </si>
  <si>
    <t xml:space="preserve">700 l         [kol. 17 x kol. 23]     </t>
  </si>
  <si>
    <t xml:space="preserve">240 l [kol. 18 x kol. 23]    </t>
  </si>
  <si>
    <t xml:space="preserve">110 l [kol. 19 x kol. 23]          </t>
  </si>
  <si>
    <t xml:space="preserve">dzwon [kol. 20 x kol. 23]          </t>
  </si>
  <si>
    <t xml:space="preserve">kontener [kol. 21 x kol. 23]          </t>
  </si>
  <si>
    <t xml:space="preserve">Razem dla danej lokalizacji [suma kol. Od 24 do kol. 29]          </t>
  </si>
  <si>
    <t>Wspólnota Mieszkaniowa przy ul. 1 Maja 38</t>
  </si>
  <si>
    <t>Wspólnota Mieszkaniowa przy ul. 1 Maja 76</t>
  </si>
  <si>
    <t>Wspólnota Mieszkaniowa przy ul. 1 Maja 82</t>
  </si>
  <si>
    <t xml:space="preserve"> - Wspólnota Mieszkaniowa przy ul. 1 Maja 53</t>
  </si>
  <si>
    <t xml:space="preserve"> - Wspólnota Mieszkaniowa przy ul. 1 Maja 55</t>
  </si>
  <si>
    <t xml:space="preserve"> - Wspólnota Mieszkaniowa przy ul. 1 Maja 57</t>
  </si>
  <si>
    <t xml:space="preserve"> - Wspólnota Mieszkaniowa przy ul. 1 Maja 59</t>
  </si>
  <si>
    <t xml:space="preserve"> - Wspólnota Mieszkaniowa przy ul. Armii Krajowej 2</t>
  </si>
  <si>
    <t xml:space="preserve"> - Wspólnota Mieszkaniowa przy ul. Armii Krajowej 4</t>
  </si>
  <si>
    <t xml:space="preserve"> - Wspólnota Mieszkaniowa przy ul. Bolesława Limanowskiego 32</t>
  </si>
  <si>
    <t xml:space="preserve"> - Wspólnota Mieszkaniowa przy ul. Bolesława Limanowskiego 34</t>
  </si>
  <si>
    <t xml:space="preserve"> - Wspólnota Mieszkaniowa przy ul. Bolesława Limanowskiego 36a</t>
  </si>
  <si>
    <t>Wspólnota Mieszkaniowa przy ul. Gen. Józefa Hallera 4</t>
  </si>
  <si>
    <t xml:space="preserve"> - Wspólnota Mieszkaniowa przy ul. Bolesława Limanowskiego 26               </t>
  </si>
  <si>
    <t xml:space="preserve"> - Wspólnota Mieszkaniowa przy ul. Bolesława Limanowskiego 24</t>
  </si>
  <si>
    <t>Wspólnota Mieszkaniowa przy ul. Bolesława Limanowskiego 37 A</t>
  </si>
  <si>
    <t>Wspólnota Mieszkaniowa przy ul. Bolesława Limanowskiego 43</t>
  </si>
  <si>
    <t xml:space="preserve">Wspólnota Mieszkaniowa przy ul. Farbiarskiej 2 </t>
  </si>
  <si>
    <t xml:space="preserve"> - Wspólnota Mieszkaniowa przy ul. Gabriela Narutowicza 24B</t>
  </si>
  <si>
    <t xml:space="preserve"> - Wspólnota Mieszkaniowa przy ul. Gabriela Narutowicza 26B                </t>
  </si>
  <si>
    <t xml:space="preserve"> - Wspólnota Mieszkaniowa przy ul. Gabriela Narutowicza 28 </t>
  </si>
  <si>
    <t xml:space="preserve"> - Wspólnota Mieszkaniowa przy ul. Ks. Pr. Stefana Wyszyńskiego 1</t>
  </si>
  <si>
    <t xml:space="preserve"> - Wspólnota Mieszkaniowa przy ul. Ks. Pr. Stefana Wyszyńskiego 3</t>
  </si>
  <si>
    <t xml:space="preserve"> - Wspólnota Mieszkaniowa przy ul. Ks. Piotra Ściegennego 3</t>
  </si>
  <si>
    <t>Wspólnota Mieszkaniowa przy ul. Henryka Sienkiewicza 8</t>
  </si>
  <si>
    <t>Wspólnota Mieszkaniowa przy ul. Jaktorowskiej 38</t>
  </si>
  <si>
    <t>Wspólnota Mieszkaniowa przy ul. Jana Dekerta 12</t>
  </si>
  <si>
    <t xml:space="preserve"> - Wspólnota Mieszkaniowa przy ul. Józefa Mireckiego 54 bl. 1</t>
  </si>
  <si>
    <t xml:space="preserve"> - Wspólnota Mieszkaniowa przy ul. Józefa Mireckiego 54 bl. 2</t>
  </si>
  <si>
    <t xml:space="preserve"> - Wspólnota Mieszkaniowa przy ul. Józefa Mireckiego 60 bl. 9</t>
  </si>
  <si>
    <t xml:space="preserve"> - Wspólnota Mieszkaniowa przy ul. Józefa Mireckiego 58 bl. 5</t>
  </si>
  <si>
    <t xml:space="preserve"> - Wspólnota Mieszkaniowa przy ul. Kościelnej 4</t>
  </si>
  <si>
    <t xml:space="preserve"> - Wspólnota Mieszkaniowa przy ul. Kościelnej 6</t>
  </si>
  <si>
    <t xml:space="preserve"> - Wspólnota Mieszkaniowa przy ul. Józefa Mireckiego 60 bl. 8 (Chyła)</t>
  </si>
  <si>
    <t xml:space="preserve"> - Wspólnota Mieszkaniowa przy ul. Józefa Mireckiego 58 bl. 6</t>
  </si>
  <si>
    <t xml:space="preserve"> - Wspólnota Mieszkaniowa przy ul. Józefa Mireckiego 60 bl. 7</t>
  </si>
  <si>
    <t xml:space="preserve"> - Wspólnota Mieszkaniowa przy ul. Józefa Mireckiego 58 bl. 4</t>
  </si>
  <si>
    <t xml:space="preserve"> - Wspólnota Mieszkaniowa przy ul. Józefa Mireckiego 60 bl. 3</t>
  </si>
  <si>
    <t xml:space="preserve"> - Wspólnota Mieszkaniowa przy ul. Józefa Mireckiego 60 bl.2</t>
  </si>
  <si>
    <t xml:space="preserve"> - Wspólnota Mieszkaniowa przy ul. Kościelnej 8</t>
  </si>
  <si>
    <t xml:space="preserve"> - Wspólnota Mieszkaniowa przy ul. Kanałowej 1 </t>
  </si>
  <si>
    <t xml:space="preserve"> - Wspólnota Mieszkaniowa przy ul. Kanałowej 3</t>
  </si>
  <si>
    <t xml:space="preserve"> - Wspólnota Mieszkaniowa przy ul. Kanałowej 2</t>
  </si>
  <si>
    <t xml:space="preserve"> - Wspólnota Mieszkaniowa przy ul. Kanałowej 4</t>
  </si>
  <si>
    <t>Wspólnota Mieszkaniowa przy ul. Karola Dittricha 3</t>
  </si>
  <si>
    <t>Wspólnota Mieszkaniowa przy ul. Karola Dittricha 8</t>
  </si>
  <si>
    <t xml:space="preserve"> - Wspólnota Mieszkaniowa przy ul. Kościelnej 3</t>
  </si>
  <si>
    <t xml:space="preserve"> - Wspólnota Mieszkaniowa przy ul. Ks. Stanisława Staszica 4</t>
  </si>
  <si>
    <t>Wspólnota Mieszkaniowa przy ul. Kościelnej 7</t>
  </si>
  <si>
    <t>Wspólnota Mieszkaniowa przy ul. Kościelnej 11</t>
  </si>
  <si>
    <t xml:space="preserve"> - Wspólnota Mieszkaniowa przy ul. Bolesława Limanowskiego 31b</t>
  </si>
  <si>
    <t xml:space="preserve"> - Wspólnota Mieszkaniowa przy ul. Kościelnej 15</t>
  </si>
  <si>
    <t xml:space="preserve"> - Wspólnota Mieszkaniowa przy ul. Ks. Pr. Stefana Wyszyńskiego 2</t>
  </si>
  <si>
    <t xml:space="preserve"> - Wspólnota Mieszkaniowa przy ul. Ks. Pr. Stefana Wyszyńskiego 4</t>
  </si>
  <si>
    <t xml:space="preserve"> - Wspólnota Mieszkaniowa przy ul. Ks. Pr. Stefana Wyszyńskiego 8</t>
  </si>
  <si>
    <t>Wspólnota Mieszkaniowa przy ul. Ks. St. Wittenberga  12</t>
  </si>
  <si>
    <t>Wspólnota Mieszkaniowa przy ul. Legionów Polskich 71</t>
  </si>
  <si>
    <t>Wspólnota Mieszkaniowa przy ul. Legionów Polskich 76</t>
  </si>
  <si>
    <t>Wspólnota Mieszkaniowa przy ul. Ludwika Waryńskiego 9</t>
  </si>
  <si>
    <t xml:space="preserve"> - Wspólnota Mieszkaniowa przy ul. Michała Ossowskiego 25 bl. 1</t>
  </si>
  <si>
    <t xml:space="preserve"> - Wspólnota Mieszkaniowa przy ul. Michała Ossowskiego 25 bl. 2</t>
  </si>
  <si>
    <t xml:space="preserve"> - Wspólnota Mieszkaniowa przy ul. Tadeusza Kościuszki 22</t>
  </si>
  <si>
    <t xml:space="preserve"> - Wspólnota Mieszkaniowa przy ul. Tadeusza Kościuszki 24</t>
  </si>
  <si>
    <t xml:space="preserve"> - Wspólnota Mieszkaniowa przy ul. Tadeusza Kościuszki 26</t>
  </si>
  <si>
    <t xml:space="preserve"> - Wspólnota Mieszkaniowa przy ul. Michała Ossowskiego 31</t>
  </si>
  <si>
    <t xml:space="preserve"> - Wspólnota Mieszkaniowa przy ul. Michała Ossowskiego 33</t>
  </si>
  <si>
    <t xml:space="preserve"> - Wspólnota Mieszkaniowa przy ul. Bolesława Limanowskiego 12G</t>
  </si>
  <si>
    <t xml:space="preserve"> - Wspólnota Mieszkaniowa przy ul. Bolesława Limanowskiego 12H</t>
  </si>
  <si>
    <t xml:space="preserve"> - Wspólnota Mieszkaniowa przy ul. Bolesława Limanowskiego 14</t>
  </si>
  <si>
    <t>Wspólnota Mieszkaniowa przy ul. Plan Jana Pawła II nr 5</t>
  </si>
  <si>
    <t>Wspólnota Mieszkaniowa przy ul. POW 4</t>
  </si>
  <si>
    <t>Wspólnota Mieszkaniowa przy ul. Rodzinna 1</t>
  </si>
  <si>
    <t xml:space="preserve"> - Wspólnota Mieszkaniowa przy ul. Rodzinna 3                                </t>
  </si>
  <si>
    <t xml:space="preserve"> - Wspólnota Mieszkaniowa przy ul. Rodzinna 5</t>
  </si>
  <si>
    <t xml:space="preserve"> - Wspólnota Mieszkaniowa przy ul. Smocza 2 </t>
  </si>
  <si>
    <t xml:space="preserve"> -  Wspólnota Mieszkaniowa przy ul. Środkowa 11</t>
  </si>
  <si>
    <t xml:space="preserve"> - Wspólnota Mieszkaniowa przy ul. Środkowa 13</t>
  </si>
  <si>
    <t xml:space="preserve"> - Wspólnota Mieszkaniowa przy ul. Środkowa 15</t>
  </si>
  <si>
    <t xml:space="preserve"> - Wspólnota Mieszkaniowa przy ul. Słonecznej 2</t>
  </si>
  <si>
    <t xml:space="preserve"> - Wspólnota Mieszkaniowa przy ul. Słonecznej 4</t>
  </si>
  <si>
    <t xml:space="preserve"> - Wspólnota Mieszkaniowa przy ul. Szarych Szeregów 4a</t>
  </si>
  <si>
    <t xml:space="preserve"> - Wspólnota Mieszkaniowa przy ul. Armii Krajowej 12</t>
  </si>
  <si>
    <t xml:space="preserve"> - Wspólnota Mieszkaniowa przy ul. Stanisława Sławińskiego 2</t>
  </si>
  <si>
    <t xml:space="preserve"> - Wspólnota Mieszkaniowa przy ul. Stanisława Sławińskiego 3</t>
  </si>
  <si>
    <t xml:space="preserve"> - Wspólnota Mieszkaniowa przy ul. Stanisława Sławińskiego 4</t>
  </si>
  <si>
    <t>Wspólnota Mieszkaniowa przy ul. Stefana Okrzei 53A</t>
  </si>
  <si>
    <t xml:space="preserve"> - Wspólnota Mieszkaniowa przy ul. Stefana Żeromskiego  2                      </t>
  </si>
  <si>
    <t xml:space="preserve"> - Wspólnota Mieszkaniowa przy ul. Stefana Żeromskiego 4</t>
  </si>
  <si>
    <t xml:space="preserve"> - Wspólnota Mieszkaniowa przy ul. Stefana Żeromskiego 6</t>
  </si>
  <si>
    <t>Wspólnota Mieszkaniowa przy ul. Stefana Żeromskiego 5a</t>
  </si>
  <si>
    <t xml:space="preserve"> - Wspólnota Mieszkaniowa przy ul. Stefana Żeromskiego 11</t>
  </si>
  <si>
    <t xml:space="preserve"> - Wspólnota Mieszkaniowa przy ul. Ks. O. Wittenberga  11</t>
  </si>
  <si>
    <t xml:space="preserve"> - Wspólnota Mieszkaniowa przy ul. Legionów Polskich 72</t>
  </si>
  <si>
    <t xml:space="preserve"> - Wspólnota Mieszkaniowa przy ul. Szarych Szeregów 3</t>
  </si>
  <si>
    <t xml:space="preserve"> - Wspólnota Mieszkaniowa przy ul. Ks. Stanisława Konarskiego 4</t>
  </si>
  <si>
    <t xml:space="preserve"> - Wspólnota Mieszkaniowa przy ul. Ks. Stanisława Konarskiego 6</t>
  </si>
  <si>
    <t>Wspólnota Mieszkaniowa przy ul. Tadeusza Kościuszki 29</t>
  </si>
  <si>
    <t xml:space="preserve"> - Wspólnota Mieszkaniowa przy ul. Tadeusza Kościuszki 28</t>
  </si>
  <si>
    <t xml:space="preserve"> - Wspólnota Mieszkaniowa przy ul. Tadeusza Kościuszki 30</t>
  </si>
  <si>
    <t xml:space="preserve"> - Wspólnota Mieszkaniowa przy ul. Tadeusza Kościuszki 32</t>
  </si>
  <si>
    <t xml:space="preserve"> - Wspólnota Mieszkaniowa przy ul. Tadeusza Kościuszki 31</t>
  </si>
  <si>
    <t xml:space="preserve"> - Wspólnota Mieszkaniowa przy ul. Tadeusza Kościuszki 33</t>
  </si>
  <si>
    <t xml:space="preserve"> - Wspólnota Mieszkaniowa przy ul. Tadeusza Kościuszki 35a</t>
  </si>
  <si>
    <t xml:space="preserve"> - Wspólnota Mieszkaniowa przy ul. Tadeusza Kościuszki 37</t>
  </si>
  <si>
    <t>Wspólnota Mieszkaniowa przy ul. Tadeusza Kościuszki 43</t>
  </si>
  <si>
    <t>Wspólnota Mieszkaniowa przy ul. Tadeusza Kościuszki 47</t>
  </si>
  <si>
    <t xml:space="preserve"> - Ludwika Waryńskiego 25 (budynek gminny)</t>
  </si>
  <si>
    <t xml:space="preserve"> - Gabriela Narutowicza 42 (budynek gminny)</t>
  </si>
  <si>
    <t xml:space="preserve"> - Wyszyńskiego  12 (budynek gminny)</t>
  </si>
  <si>
    <t xml:space="preserve"> - 1 Maja 50 (budynek gminny)</t>
  </si>
  <si>
    <t xml:space="preserve"> - 1 Maja 52 (budynek gminny)</t>
  </si>
  <si>
    <t xml:space="preserve"> - Żabia 3 (budynek gminny)</t>
  </si>
  <si>
    <t xml:space="preserve"> - Limanowskiego 15 (budynek gminny)</t>
  </si>
  <si>
    <t xml:space="preserve"> - Limanowskiego 18 (budynek gminny)</t>
  </si>
  <si>
    <t xml:space="preserve"> - Dekerta 8/10 (budynek gminny)</t>
  </si>
  <si>
    <t xml:space="preserve"> - Armii Krajowej 10 (budynek gminny)</t>
  </si>
  <si>
    <t xml:space="preserve"> - Limanowskiego 27 (budynek gminny)</t>
  </si>
  <si>
    <t xml:space="preserve"> - Limanowskiego 25 (budynek gminny)</t>
  </si>
  <si>
    <t xml:space="preserve"> - 1 Maja 48 (budynek gminny)</t>
  </si>
  <si>
    <t xml:space="preserve"> - Żeromskiego 8 (budynek gminny)</t>
  </si>
  <si>
    <t xml:space="preserve"> - Wspólnota Mieszkaniowa przy ul. Żeromskiego 10</t>
  </si>
  <si>
    <t xml:space="preserve"> - Legionów Polskich 17 (budynek gminny)</t>
  </si>
  <si>
    <t xml:space="preserve"> - Legionów Polskich 20 (budynek gminny)</t>
  </si>
  <si>
    <t xml:space="preserve"> - Łukasińskiego 19 (budynek gminny)</t>
  </si>
  <si>
    <t xml:space="preserve"> - Łukasińskiego 24 (budynek gminny)</t>
  </si>
  <si>
    <t xml:space="preserve"> - Mireckiego 99 (budynek gminny)</t>
  </si>
  <si>
    <t xml:space="preserve"> - Szulmana 20 (budynek gminny)</t>
  </si>
  <si>
    <t xml:space="preserve"> - Narutowicza 21 (budynek gminny)</t>
  </si>
  <si>
    <t xml:space="preserve"> - Narutowicza 23a (budynek gminny)</t>
  </si>
  <si>
    <t xml:space="preserve"> - Narutowicza 23b (budynek gminny)</t>
  </si>
  <si>
    <t xml:space="preserve"> - Wspólnota ieszkaniowa przy ul. Gabriela Narutowicza 40</t>
  </si>
  <si>
    <t xml:space="preserve"> - Budynki Gminy Miasta Żyrardów</t>
  </si>
  <si>
    <t>Wspólnota Mieszkaniowa przy ul. Józefa Mireckiego 63</t>
  </si>
  <si>
    <t>Wspólnota Mieszkaniowa przy ul. Bolesława Limanowskiego 28</t>
  </si>
  <si>
    <t>Wspólnota Mieszkaniowa przy ul. Stanisława Moniuszki 32</t>
  </si>
  <si>
    <t xml:space="preserve">Wykaz lokalizacji pergoli, gniazd pojemników na odpady komunalne do mycia i dezynsekcji z których korzystają mieszkańcy budynków gminych i Wspólnot Miesszkaniowych </t>
  </si>
  <si>
    <t>Wykaz lokalizacji pergoli, gniazd pojemników na odpady komunalne do mycia i dezynsekcji z których korzystają mieszkańcy budynków PGM Żyrardów Sp. z o.o.</t>
  </si>
  <si>
    <t xml:space="preserve">Wykaz lokalizacji pergoli, gniazd pojemników na odpady komunalne do mycia i dezynsekcji z których korzystają mieszkańcy budynków Wspólnot Miesszkaniowych </t>
  </si>
  <si>
    <t>z których korzystają tylko mieszkańcy z budynków Gminy Miasta Żyrardów</t>
  </si>
  <si>
    <t>Załącznik Nr 3</t>
  </si>
  <si>
    <t xml:space="preserve"> - Wspólnota Mieszkaniowa przy ul. Stanisława Moniuszki 13</t>
  </si>
  <si>
    <t>Tadeusza Kościuszki 25</t>
  </si>
  <si>
    <t>Gabriela Narutowicza 42</t>
  </si>
  <si>
    <r>
      <t xml:space="preserve"> - </t>
    </r>
    <r>
      <rPr>
        <sz val="11"/>
        <color indexed="48"/>
        <rFont val="Times New Roman"/>
        <family val="1"/>
      </rPr>
      <t>Wspólnota Mieszkaniowa przy ul. Limanowskiego 17</t>
    </r>
  </si>
  <si>
    <r>
      <t xml:space="preserve"> - </t>
    </r>
    <r>
      <rPr>
        <sz val="11"/>
        <color indexed="48"/>
        <rFont val="Times New Roman"/>
        <family val="1"/>
      </rPr>
      <t>Wspólnota Mieszkaniowa przy ul. Limanowskiego 19</t>
    </r>
  </si>
  <si>
    <r>
      <t xml:space="preserve"> - </t>
    </r>
    <r>
      <rPr>
        <sz val="11"/>
        <color indexed="48"/>
        <rFont val="Times New Roman"/>
        <family val="1"/>
      </rPr>
      <t>Wspólnota Mieszkaniowa przy ul. Limanowskiego 21</t>
    </r>
  </si>
  <si>
    <t xml:space="preserve">Limanowskiego 20 </t>
  </si>
  <si>
    <t>Limanowskiego 27</t>
  </si>
  <si>
    <r>
      <t xml:space="preserve"> - Wspólnota Mieszkaniowa przy ul. Gabriela Narutowicza 38</t>
    </r>
    <r>
      <rPr>
        <b/>
        <sz val="12"/>
        <rFont val="Times New Roman"/>
        <family val="1"/>
      </rPr>
      <t xml:space="preserve"> </t>
    </r>
  </si>
  <si>
    <t xml:space="preserve"> - Wspólnota Mieszkaniowa przy ul. Józefa Mireckiego 64</t>
  </si>
  <si>
    <t>Środkowa 11/Smocza 2</t>
  </si>
  <si>
    <t>1 Maja 58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</si>
</sst>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0.0"/>
    <numFmt numFmtId="169" formatCode="0.0000"/>
    <numFmt numFmtId="170" formatCode="0.000"/>
    <numFmt numFmtId="171" formatCode="#,##0.00_ ;\-#,##0.00\ "/>
    <numFmt numFmtId="172" formatCode="0.00000"/>
  </numFmts>
  <fonts count="4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30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indexed="48"/>
      <name val="Times New Roman"/>
      <family val="1"/>
    </font>
    <font>
      <sz val="11"/>
      <color indexed="57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7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8" fillId="27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8" fillId="27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3" fontId="2" fillId="0" borderId="30" xfId="42" applyFont="1" applyBorder="1" applyAlignment="1">
      <alignment vertical="center" wrapText="1"/>
    </xf>
    <xf numFmtId="43" fontId="2" fillId="0" borderId="31" xfId="42" applyFont="1" applyBorder="1" applyAlignment="1">
      <alignment vertical="center" wrapText="1"/>
    </xf>
    <xf numFmtId="43" fontId="2" fillId="0" borderId="32" xfId="42" applyFont="1" applyBorder="1" applyAlignment="1">
      <alignment vertical="center" wrapText="1"/>
    </xf>
    <xf numFmtId="43" fontId="2" fillId="0" borderId="30" xfId="42" applyFont="1" applyBorder="1" applyAlignment="1">
      <alignment vertical="center"/>
    </xf>
    <xf numFmtId="43" fontId="2" fillId="0" borderId="31" xfId="42" applyFont="1" applyBorder="1" applyAlignment="1">
      <alignment vertical="center"/>
    </xf>
    <xf numFmtId="43" fontId="2" fillId="0" borderId="32" xfId="42" applyFont="1" applyBorder="1" applyAlignment="1">
      <alignment vertical="center"/>
    </xf>
    <xf numFmtId="43" fontId="2" fillId="0" borderId="31" xfId="42" applyFont="1" applyFill="1" applyBorder="1" applyAlignment="1">
      <alignment vertical="center"/>
    </xf>
    <xf numFmtId="43" fontId="2" fillId="0" borderId="32" xfId="42" applyFont="1" applyFill="1" applyBorder="1" applyAlignment="1">
      <alignment vertical="center"/>
    </xf>
    <xf numFmtId="43" fontId="2" fillId="24" borderId="33" xfId="42" applyFont="1" applyFill="1" applyBorder="1" applyAlignment="1">
      <alignment vertical="center"/>
    </xf>
    <xf numFmtId="43" fontId="2" fillId="24" borderId="30" xfId="42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5" fillId="0" borderId="19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2" fillId="0" borderId="33" xfId="42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vertical="center"/>
    </xf>
    <xf numFmtId="0" fontId="5" fillId="27" borderId="14" xfId="0" applyFont="1" applyFill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3" fontId="5" fillId="0" borderId="14" xfId="0" applyNumberFormat="1" applyFont="1" applyBorder="1" applyAlignment="1">
      <alignment vertical="center"/>
    </xf>
    <xf numFmtId="43" fontId="5" fillId="0" borderId="16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2" fontId="5" fillId="0" borderId="36" xfId="0" applyNumberFormat="1" applyFont="1" applyFill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43" fontId="5" fillId="0" borderId="19" xfId="42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43" fontId="5" fillId="0" borderId="23" xfId="42" applyFont="1" applyBorder="1" applyAlignment="1">
      <alignment vertical="center"/>
    </xf>
    <xf numFmtId="0" fontId="5" fillId="26" borderId="34" xfId="0" applyFont="1" applyFill="1" applyBorder="1" applyAlignment="1">
      <alignment horizontal="center" vertical="center"/>
    </xf>
    <xf numFmtId="43" fontId="2" fillId="0" borderId="41" xfId="42" applyFont="1" applyBorder="1" applyAlignment="1">
      <alignment vertical="center"/>
    </xf>
    <xf numFmtId="43" fontId="5" fillId="0" borderId="21" xfId="0" applyNumberFormat="1" applyFont="1" applyBorder="1" applyAlignment="1">
      <alignment vertical="center"/>
    </xf>
    <xf numFmtId="43" fontId="5" fillId="0" borderId="18" xfId="0" applyNumberFormat="1" applyFont="1" applyBorder="1" applyAlignment="1">
      <alignment vertical="center"/>
    </xf>
    <xf numFmtId="43" fontId="5" fillId="0" borderId="34" xfId="0" applyNumberFormat="1" applyFont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0" fontId="5" fillId="25" borderId="20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43" fontId="2" fillId="0" borderId="44" xfId="42" applyFont="1" applyBorder="1" applyAlignment="1">
      <alignment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2" fontId="5" fillId="0" borderId="4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0" fillId="0" borderId="48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0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10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11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2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2" fontId="15" fillId="0" borderId="17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2" fontId="15" fillId="0" borderId="26" xfId="0" applyNumberFormat="1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left"/>
    </xf>
    <xf numFmtId="0" fontId="17" fillId="0" borderId="0" xfId="0" applyFont="1" applyAlignment="1">
      <alignment vertical="center"/>
    </xf>
    <xf numFmtId="0" fontId="17" fillId="27" borderId="0" xfId="0" applyFont="1" applyFill="1" applyAlignment="1">
      <alignment vertical="center"/>
    </xf>
    <xf numFmtId="0" fontId="17" fillId="27" borderId="0" xfId="0" applyFont="1" applyFill="1" applyAlignment="1">
      <alignment/>
    </xf>
    <xf numFmtId="0" fontId="17" fillId="27" borderId="0" xfId="0" applyFont="1" applyFill="1" applyAlignment="1">
      <alignment horizontal="center"/>
    </xf>
    <xf numFmtId="43" fontId="17" fillId="27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43" fontId="5" fillId="0" borderId="22" xfId="42" applyFont="1" applyBorder="1" applyAlignment="1">
      <alignment vertical="center"/>
    </xf>
    <xf numFmtId="43" fontId="5" fillId="0" borderId="20" xfId="42" applyFont="1" applyBorder="1" applyAlignment="1">
      <alignment vertical="center"/>
    </xf>
    <xf numFmtId="43" fontId="5" fillId="0" borderId="43" xfId="42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43" fontId="2" fillId="20" borderId="33" xfId="42" applyFont="1" applyFill="1" applyBorder="1" applyAlignment="1">
      <alignment vertical="center"/>
    </xf>
    <xf numFmtId="2" fontId="2" fillId="20" borderId="36" xfId="0" applyNumberFormat="1" applyFont="1" applyFill="1" applyBorder="1" applyAlignment="1">
      <alignment vertical="center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vertical="center"/>
    </xf>
    <xf numFmtId="0" fontId="4" fillId="20" borderId="29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3" fontId="5" fillId="0" borderId="31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3" fontId="5" fillId="0" borderId="23" xfId="0" applyNumberFormat="1" applyFont="1" applyFill="1" applyBorder="1" applyAlignment="1">
      <alignment vertical="center"/>
    </xf>
    <xf numFmtId="43" fontId="2" fillId="20" borderId="19" xfId="0" applyNumberFormat="1" applyFont="1" applyFill="1" applyBorder="1" applyAlignment="1">
      <alignment vertical="center"/>
    </xf>
    <xf numFmtId="43" fontId="2" fillId="20" borderId="10" xfId="0" applyNumberFormat="1" applyFont="1" applyFill="1" applyBorder="1" applyAlignment="1">
      <alignment vertical="center"/>
    </xf>
    <xf numFmtId="43" fontId="2" fillId="20" borderId="23" xfId="0" applyNumberFormat="1" applyFont="1" applyFill="1" applyBorder="1" applyAlignment="1">
      <alignment vertical="center"/>
    </xf>
    <xf numFmtId="43" fontId="17" fillId="0" borderId="0" xfId="0" applyNumberFormat="1" applyFont="1" applyAlignment="1">
      <alignment/>
    </xf>
    <xf numFmtId="0" fontId="4" fillId="24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vertical="center" wrapText="1"/>
    </xf>
    <xf numFmtId="0" fontId="15" fillId="0" borderId="55" xfId="0" applyFont="1" applyFill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9" fillId="0" borderId="54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9" fillId="0" borderId="54" xfId="0" applyFont="1" applyBorder="1" applyAlignment="1">
      <alignment vertical="center" wrapText="1"/>
    </xf>
    <xf numFmtId="0" fontId="19" fillId="0" borderId="54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17" fillId="0" borderId="54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4" fillId="24" borderId="57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26" borderId="16" xfId="0" applyFont="1" applyFill="1" applyBorder="1" applyAlignment="1">
      <alignment horizontal="center" vertical="center"/>
    </xf>
    <xf numFmtId="0" fontId="15" fillId="26" borderId="17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26" borderId="17" xfId="0" applyFont="1" applyFill="1" applyBorder="1" applyAlignment="1">
      <alignment horizontal="center" vertical="center"/>
    </xf>
    <xf numFmtId="0" fontId="17" fillId="26" borderId="17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0" borderId="28" xfId="0" applyFont="1" applyBorder="1" applyAlignment="1">
      <alignment vertical="center"/>
    </xf>
    <xf numFmtId="2" fontId="15" fillId="0" borderId="28" xfId="0" applyNumberFormat="1" applyFont="1" applyBorder="1" applyAlignment="1">
      <alignment vertical="center"/>
    </xf>
    <xf numFmtId="2" fontId="15" fillId="0" borderId="24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2" fontId="15" fillId="0" borderId="29" xfId="0" applyNumberFormat="1" applyFont="1" applyBorder="1" applyAlignment="1">
      <alignment vertical="center"/>
    </xf>
    <xf numFmtId="0" fontId="4" fillId="20" borderId="59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2" fontId="15" fillId="0" borderId="56" xfId="0" applyNumberFormat="1" applyFont="1" applyBorder="1" applyAlignment="1">
      <alignment vertical="center"/>
    </xf>
    <xf numFmtId="2" fontId="15" fillId="0" borderId="54" xfId="0" applyNumberFormat="1" applyFont="1" applyBorder="1" applyAlignment="1">
      <alignment vertical="center"/>
    </xf>
    <xf numFmtId="2" fontId="15" fillId="0" borderId="55" xfId="0" applyNumberFormat="1" applyFont="1" applyBorder="1" applyAlignment="1">
      <alignment vertical="center"/>
    </xf>
    <xf numFmtId="0" fontId="4" fillId="24" borderId="33" xfId="0" applyFont="1" applyFill="1" applyBorder="1" applyAlignment="1">
      <alignment horizontal="center" vertical="center" wrapText="1"/>
    </xf>
    <xf numFmtId="43" fontId="15" fillId="0" borderId="31" xfId="42" applyFont="1" applyBorder="1" applyAlignment="1">
      <alignment vertical="center"/>
    </xf>
    <xf numFmtId="43" fontId="15" fillId="0" borderId="32" xfId="42" applyFont="1" applyBorder="1" applyAlignment="1">
      <alignment vertical="center"/>
    </xf>
    <xf numFmtId="43" fontId="15" fillId="0" borderId="30" xfId="42" applyFont="1" applyBorder="1" applyAlignment="1">
      <alignment vertical="center"/>
    </xf>
    <xf numFmtId="0" fontId="4" fillId="24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  <xf numFmtId="2" fontId="15" fillId="0" borderId="31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2" fontId="15" fillId="0" borderId="31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24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2" fontId="15" fillId="0" borderId="31" xfId="0" applyNumberFormat="1" applyFont="1" applyFill="1" applyBorder="1" applyAlignment="1">
      <alignment vertical="center"/>
    </xf>
    <xf numFmtId="2" fontId="15" fillId="0" borderId="32" xfId="0" applyNumberFormat="1" applyFont="1" applyFill="1" applyBorder="1" applyAlignment="1">
      <alignment vertical="center"/>
    </xf>
    <xf numFmtId="0" fontId="4" fillId="24" borderId="36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2" fontId="15" fillId="0" borderId="38" xfId="0" applyNumberFormat="1" applyFont="1" applyBorder="1" applyAlignment="1">
      <alignment vertical="center"/>
    </xf>
    <xf numFmtId="2" fontId="15" fillId="0" borderId="39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5" fillId="24" borderId="0" xfId="0" applyFont="1" applyFill="1" applyAlignment="1">
      <alignment vertical="center"/>
    </xf>
    <xf numFmtId="0" fontId="2" fillId="24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 wrapText="1"/>
    </xf>
    <xf numFmtId="0" fontId="4" fillId="24" borderId="63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 wrapText="1"/>
    </xf>
    <xf numFmtId="0" fontId="4" fillId="24" borderId="64" xfId="0" applyFont="1" applyFill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/>
    </xf>
    <xf numFmtId="0" fontId="15" fillId="25" borderId="63" xfId="0" applyFont="1" applyFill="1" applyBorder="1" applyAlignment="1">
      <alignment horizontal="center" vertical="center"/>
    </xf>
    <xf numFmtId="2" fontId="15" fillId="2" borderId="63" xfId="0" applyNumberFormat="1" applyFont="1" applyFill="1" applyBorder="1" applyAlignment="1">
      <alignment vertical="center"/>
    </xf>
    <xf numFmtId="2" fontId="5" fillId="24" borderId="63" xfId="0" applyNumberFormat="1" applyFont="1" applyFill="1" applyBorder="1" applyAlignment="1">
      <alignment vertical="center"/>
    </xf>
    <xf numFmtId="2" fontId="5" fillId="24" borderId="64" xfId="0" applyNumberFormat="1" applyFont="1" applyFill="1" applyBorder="1" applyAlignment="1">
      <alignment vertical="center"/>
    </xf>
    <xf numFmtId="0" fontId="2" fillId="24" borderId="67" xfId="0" applyFont="1" applyFill="1" applyBorder="1" applyAlignment="1">
      <alignment horizontal="center" vertical="center"/>
    </xf>
    <xf numFmtId="0" fontId="11" fillId="24" borderId="68" xfId="0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15" fillId="26" borderId="64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/>
    </xf>
    <xf numFmtId="2" fontId="15" fillId="2" borderId="61" xfId="0" applyNumberFormat="1" applyFont="1" applyFill="1" applyBorder="1" applyAlignment="1">
      <alignment vertical="center"/>
    </xf>
    <xf numFmtId="2" fontId="15" fillId="2" borderId="64" xfId="0" applyNumberFormat="1" applyFont="1" applyFill="1" applyBorder="1" applyAlignment="1">
      <alignment vertical="center"/>
    </xf>
    <xf numFmtId="2" fontId="5" fillId="24" borderId="61" xfId="0" applyNumberFormat="1" applyFont="1" applyFill="1" applyBorder="1" applyAlignment="1">
      <alignment vertical="center"/>
    </xf>
    <xf numFmtId="2" fontId="5" fillId="24" borderId="65" xfId="0" applyNumberFormat="1" applyFont="1" applyFill="1" applyBorder="1" applyAlignment="1">
      <alignment vertical="center"/>
    </xf>
    <xf numFmtId="2" fontId="5" fillId="24" borderId="66" xfId="0" applyNumberFormat="1" applyFont="1" applyFill="1" applyBorder="1" applyAlignment="1">
      <alignment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2" fontId="4" fillId="20" borderId="19" xfId="0" applyNumberFormat="1" applyFont="1" applyFill="1" applyBorder="1" applyAlignment="1">
      <alignment vertical="center"/>
    </xf>
    <xf numFmtId="2" fontId="2" fillId="20" borderId="10" xfId="0" applyNumberFormat="1" applyFont="1" applyFill="1" applyBorder="1" applyAlignment="1">
      <alignment vertical="center"/>
    </xf>
    <xf numFmtId="2" fontId="2" fillId="20" borderId="23" xfId="0" applyNumberFormat="1" applyFont="1" applyFill="1" applyBorder="1" applyAlignment="1">
      <alignment vertical="center"/>
    </xf>
    <xf numFmtId="2" fontId="2" fillId="20" borderId="19" xfId="0" applyNumberFormat="1" applyFont="1" applyFill="1" applyBorder="1" applyAlignment="1">
      <alignment vertical="center"/>
    </xf>
    <xf numFmtId="2" fontId="2" fillId="20" borderId="33" xfId="0" applyNumberFormat="1" applyFont="1" applyFill="1" applyBorder="1" applyAlignment="1">
      <alignment vertical="center"/>
    </xf>
    <xf numFmtId="43" fontId="2" fillId="0" borderId="31" xfId="42" applyFont="1" applyFill="1" applyBorder="1" applyAlignment="1">
      <alignment vertical="center" wrapText="1"/>
    </xf>
    <xf numFmtId="43" fontId="2" fillId="0" borderId="32" xfId="42" applyFont="1" applyFill="1" applyBorder="1" applyAlignment="1">
      <alignment vertical="center" wrapText="1"/>
    </xf>
    <xf numFmtId="171" fontId="2" fillId="0" borderId="31" xfId="42" applyNumberFormat="1" applyFont="1" applyFill="1" applyBorder="1" applyAlignment="1">
      <alignment horizontal="center" vertical="center"/>
    </xf>
    <xf numFmtId="171" fontId="2" fillId="0" borderId="31" xfId="42" applyNumberFormat="1" applyFont="1" applyFill="1" applyBorder="1" applyAlignment="1">
      <alignment horizontal="center" vertical="center" wrapText="1"/>
    </xf>
    <xf numFmtId="171" fontId="2" fillId="0" borderId="32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43" fontId="15" fillId="0" borderId="30" xfId="42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2" fontId="15" fillId="0" borderId="3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19" fillId="0" borderId="54" xfId="0" applyFont="1" applyBorder="1" applyAlignment="1">
      <alignment vertical="center" wrapText="1"/>
    </xf>
    <xf numFmtId="2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20" borderId="27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4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27" borderId="0" xfId="0" applyFont="1" applyFill="1" applyAlignment="1">
      <alignment horizontal="center" vertical="center"/>
    </xf>
    <xf numFmtId="43" fontId="8" fillId="27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4" fillId="20" borderId="2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59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15" fillId="26" borderId="34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2" fontId="15" fillId="0" borderId="21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vertical="center"/>
    </xf>
    <xf numFmtId="2" fontId="15" fillId="0" borderId="59" xfId="0" applyNumberFormat="1" applyFont="1" applyBorder="1" applyAlignment="1">
      <alignment vertical="center"/>
    </xf>
    <xf numFmtId="43" fontId="15" fillId="0" borderId="41" xfId="42" applyFont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2" fontId="15" fillId="0" borderId="34" xfId="0" applyNumberFormat="1" applyFont="1" applyBorder="1" applyAlignment="1">
      <alignment vertical="center"/>
    </xf>
    <xf numFmtId="2" fontId="15" fillId="0" borderId="42" xfId="0" applyNumberFormat="1" applyFont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4" fillId="20" borderId="23" xfId="0" applyFont="1" applyFill="1" applyBorder="1" applyAlignment="1">
      <alignment vertical="center"/>
    </xf>
    <xf numFmtId="2" fontId="4" fillId="20" borderId="10" xfId="0" applyNumberFormat="1" applyFont="1" applyFill="1" applyBorder="1" applyAlignment="1">
      <alignment vertical="center"/>
    </xf>
    <xf numFmtId="2" fontId="4" fillId="20" borderId="53" xfId="0" applyNumberFormat="1" applyFont="1" applyFill="1" applyBorder="1" applyAlignment="1">
      <alignment vertical="center"/>
    </xf>
    <xf numFmtId="43" fontId="4" fillId="20" borderId="33" xfId="42" applyFont="1" applyFill="1" applyBorder="1" applyAlignment="1">
      <alignment vertical="center"/>
    </xf>
    <xf numFmtId="2" fontId="4" fillId="20" borderId="33" xfId="0" applyNumberFormat="1" applyFont="1" applyFill="1" applyBorder="1" applyAlignment="1">
      <alignment vertical="center"/>
    </xf>
    <xf numFmtId="2" fontId="4" fillId="20" borderId="23" xfId="0" applyNumberFormat="1" applyFont="1" applyFill="1" applyBorder="1" applyAlignment="1">
      <alignment vertical="center"/>
    </xf>
    <xf numFmtId="2" fontId="4" fillId="20" borderId="36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2" fontId="5" fillId="27" borderId="22" xfId="0" applyNumberFormat="1" applyFont="1" applyFill="1" applyBorder="1" applyAlignment="1">
      <alignment vertical="center"/>
    </xf>
    <xf numFmtId="0" fontId="4" fillId="20" borderId="30" xfId="0" applyFont="1" applyFill="1" applyBorder="1" applyAlignment="1">
      <alignment horizontal="center" vertical="center"/>
    </xf>
    <xf numFmtId="2" fontId="5" fillId="27" borderId="20" xfId="0" applyNumberFormat="1" applyFont="1" applyFill="1" applyBorder="1" applyAlignment="1">
      <alignment vertical="center"/>
    </xf>
    <xf numFmtId="2" fontId="5" fillId="27" borderId="43" xfId="0" applyNumberFormat="1" applyFont="1" applyFill="1" applyBorder="1" applyAlignment="1">
      <alignment vertical="center"/>
    </xf>
    <xf numFmtId="2" fontId="5" fillId="27" borderId="19" xfId="0" applyNumberFormat="1" applyFont="1" applyFill="1" applyBorder="1" applyAlignment="1">
      <alignment vertical="center"/>
    </xf>
    <xf numFmtId="2" fontId="5" fillId="27" borderId="10" xfId="0" applyNumberFormat="1" applyFont="1" applyFill="1" applyBorder="1" applyAlignment="1">
      <alignment vertical="center"/>
    </xf>
    <xf numFmtId="2" fontId="5" fillId="27" borderId="23" xfId="0" applyNumberFormat="1" applyFont="1" applyFill="1" applyBorder="1" applyAlignment="1">
      <alignment vertical="center"/>
    </xf>
    <xf numFmtId="2" fontId="5" fillId="27" borderId="13" xfId="0" applyNumberFormat="1" applyFont="1" applyFill="1" applyBorder="1" applyAlignment="1">
      <alignment vertical="center"/>
    </xf>
    <xf numFmtId="2" fontId="5" fillId="27" borderId="14" xfId="0" applyNumberFormat="1" applyFont="1" applyFill="1" applyBorder="1" applyAlignment="1">
      <alignment vertical="center"/>
    </xf>
    <xf numFmtId="2" fontId="5" fillId="27" borderId="16" xfId="0" applyNumberFormat="1" applyFont="1" applyFill="1" applyBorder="1" applyAlignment="1">
      <alignment vertical="center"/>
    </xf>
    <xf numFmtId="2" fontId="5" fillId="0" borderId="22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52" xfId="0" applyNumberFormat="1" applyFont="1" applyBorder="1" applyAlignment="1">
      <alignment vertical="center"/>
    </xf>
    <xf numFmtId="168" fontId="5" fillId="27" borderId="28" xfId="0" applyNumberFormat="1" applyFont="1" applyFill="1" applyBorder="1" applyAlignment="1">
      <alignment vertical="center"/>
    </xf>
    <xf numFmtId="168" fontId="5" fillId="27" borderId="24" xfId="0" applyNumberFormat="1" applyFont="1" applyFill="1" applyBorder="1" applyAlignment="1">
      <alignment vertical="center"/>
    </xf>
    <xf numFmtId="168" fontId="5" fillId="27" borderId="25" xfId="0" applyNumberFormat="1" applyFont="1" applyFill="1" applyBorder="1" applyAlignment="1">
      <alignment vertical="center"/>
    </xf>
    <xf numFmtId="168" fontId="5" fillId="0" borderId="28" xfId="0" applyNumberFormat="1" applyFont="1" applyBorder="1" applyAlignment="1">
      <alignment vertical="center"/>
    </xf>
    <xf numFmtId="168" fontId="5" fillId="0" borderId="24" xfId="0" applyNumberFormat="1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2" fontId="5" fillId="27" borderId="28" xfId="0" applyNumberFormat="1" applyFont="1" applyFill="1" applyBorder="1" applyAlignment="1">
      <alignment vertical="center"/>
    </xf>
    <xf numFmtId="2" fontId="5" fillId="27" borderId="24" xfId="0" applyNumberFormat="1" applyFont="1" applyFill="1" applyBorder="1" applyAlignment="1">
      <alignment vertical="center"/>
    </xf>
    <xf numFmtId="2" fontId="5" fillId="27" borderId="25" xfId="0" applyNumberFormat="1" applyFont="1" applyFill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2" fontId="5" fillId="27" borderId="30" xfId="0" applyNumberFormat="1" applyFont="1" applyFill="1" applyBorder="1" applyAlignment="1">
      <alignment vertical="center"/>
    </xf>
    <xf numFmtId="168" fontId="5" fillId="0" borderId="30" xfId="0" applyNumberFormat="1" applyFont="1" applyBorder="1" applyAlignment="1">
      <alignment vertical="center"/>
    </xf>
    <xf numFmtId="2" fontId="5" fillId="0" borderId="19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23" xfId="0" applyNumberFormat="1" applyFont="1" applyFill="1" applyBorder="1" applyAlignment="1">
      <alignment vertical="center"/>
    </xf>
    <xf numFmtId="2" fontId="5" fillId="0" borderId="33" xfId="0" applyNumberFormat="1" applyFont="1" applyFill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28" xfId="0" applyNumberFormat="1" applyFont="1" applyFill="1" applyBorder="1" applyAlignment="1">
      <alignment vertical="center"/>
    </xf>
    <xf numFmtId="2" fontId="5" fillId="0" borderId="24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2" fontId="5" fillId="0" borderId="61" xfId="0" applyNumberFormat="1" applyFont="1" applyBorder="1" applyAlignment="1">
      <alignment vertical="center"/>
    </xf>
    <xf numFmtId="2" fontId="5" fillId="0" borderId="63" xfId="0" applyNumberFormat="1" applyFont="1" applyBorder="1" applyAlignment="1">
      <alignment vertical="center"/>
    </xf>
    <xf numFmtId="2" fontId="5" fillId="0" borderId="64" xfId="0" applyNumberFormat="1" applyFont="1" applyBorder="1" applyAlignment="1">
      <alignment vertical="center"/>
    </xf>
    <xf numFmtId="2" fontId="2" fillId="20" borderId="19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2" fontId="2" fillId="20" borderId="23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/>
    </xf>
    <xf numFmtId="171" fontId="5" fillId="0" borderId="31" xfId="0" applyNumberFormat="1" applyFont="1" applyBorder="1" applyAlignment="1">
      <alignment vertical="center"/>
    </xf>
    <xf numFmtId="43" fontId="2" fillId="0" borderId="30" xfId="42" applyFont="1" applyFill="1" applyBorder="1" applyAlignment="1">
      <alignment vertical="center"/>
    </xf>
    <xf numFmtId="43" fontId="2" fillId="0" borderId="0" xfId="42" applyFont="1" applyAlignment="1">
      <alignment vertical="center"/>
    </xf>
    <xf numFmtId="164" fontId="2" fillId="0" borderId="33" xfId="42" applyNumberFormat="1" applyFont="1" applyBorder="1" applyAlignment="1">
      <alignment vertical="center"/>
    </xf>
    <xf numFmtId="43" fontId="2" fillId="0" borderId="52" xfId="42" applyFont="1" applyBorder="1" applyAlignment="1">
      <alignment vertical="center"/>
    </xf>
    <xf numFmtId="43" fontId="2" fillId="0" borderId="33" xfId="42" applyFont="1" applyFill="1" applyBorder="1" applyAlignment="1">
      <alignment vertical="center"/>
    </xf>
    <xf numFmtId="43" fontId="2" fillId="0" borderId="33" xfId="42" applyFont="1" applyBorder="1" applyAlignment="1">
      <alignment vertical="center" wrapText="1"/>
    </xf>
    <xf numFmtId="43" fontId="2" fillId="0" borderId="52" xfId="42" applyFont="1" applyBorder="1" applyAlignment="1">
      <alignment vertical="center" wrapText="1"/>
    </xf>
    <xf numFmtId="43" fontId="2" fillId="0" borderId="0" xfId="42" applyFont="1" applyBorder="1" applyAlignment="1">
      <alignment vertical="center"/>
    </xf>
    <xf numFmtId="0" fontId="22" fillId="0" borderId="0" xfId="0" applyFont="1" applyAlignment="1">
      <alignment/>
    </xf>
    <xf numFmtId="2" fontId="5" fillId="0" borderId="30" xfId="0" applyNumberFormat="1" applyFont="1" applyFill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5" fillId="24" borderId="62" xfId="0" applyFont="1" applyFill="1" applyBorder="1" applyAlignment="1">
      <alignment horizontal="center" vertical="center"/>
    </xf>
    <xf numFmtId="0" fontId="5" fillId="25" borderId="62" xfId="0" applyFont="1" applyFill="1" applyBorder="1" applyAlignment="1">
      <alignment horizontal="center" vertical="center"/>
    </xf>
    <xf numFmtId="0" fontId="5" fillId="26" borderId="62" xfId="0" applyFont="1" applyFill="1" applyBorder="1" applyAlignment="1">
      <alignment horizontal="center" vertical="center"/>
    </xf>
    <xf numFmtId="0" fontId="5" fillId="24" borderId="7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vertical="center"/>
    </xf>
    <xf numFmtId="0" fontId="19" fillId="0" borderId="59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15" fillId="0" borderId="41" xfId="0" applyFont="1" applyFill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74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2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2" fontId="15" fillId="0" borderId="13" xfId="0" applyNumberFormat="1" applyFont="1" applyBorder="1" applyAlignment="1">
      <alignment vertical="center"/>
    </xf>
    <xf numFmtId="2" fontId="15" fillId="0" borderId="14" xfId="0" applyNumberFormat="1" applyFont="1" applyBorder="1" applyAlignment="1">
      <alignment vertical="center"/>
    </xf>
    <xf numFmtId="2" fontId="15" fillId="0" borderId="74" xfId="0" applyNumberFormat="1" applyFont="1" applyBorder="1" applyAlignment="1">
      <alignment vertical="center"/>
    </xf>
    <xf numFmtId="43" fontId="15" fillId="0" borderId="52" xfId="42" applyFont="1" applyBorder="1" applyAlignment="1">
      <alignment vertical="center"/>
    </xf>
    <xf numFmtId="0" fontId="15" fillId="0" borderId="52" xfId="0" applyFont="1" applyBorder="1" applyAlignment="1">
      <alignment horizontal="right" vertical="center" wrapText="1"/>
    </xf>
    <xf numFmtId="0" fontId="15" fillId="0" borderId="14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8" fillId="0" borderId="56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25" borderId="24" xfId="0" applyFont="1" applyFill="1" applyBorder="1" applyAlignment="1">
      <alignment horizontal="center" vertical="center"/>
    </xf>
    <xf numFmtId="0" fontId="15" fillId="26" borderId="2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6" borderId="26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right" vertical="center" wrapText="1"/>
    </xf>
    <xf numFmtId="0" fontId="20" fillId="0" borderId="74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24" borderId="59" xfId="0" applyFont="1" applyFill="1" applyBorder="1" applyAlignment="1">
      <alignment vertical="center"/>
    </xf>
    <xf numFmtId="0" fontId="18" fillId="0" borderId="74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26" borderId="25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/>
    </xf>
    <xf numFmtId="0" fontId="16" fillId="26" borderId="26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2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2" fontId="28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/>
    </xf>
    <xf numFmtId="164" fontId="15" fillId="0" borderId="0" xfId="0" applyNumberFormat="1" applyFont="1" applyFill="1" applyAlignment="1">
      <alignment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2" fillId="20" borderId="78" xfId="0" applyFont="1" applyFill="1" applyBorder="1" applyAlignment="1">
      <alignment horizontal="center" vertical="center"/>
    </xf>
    <xf numFmtId="0" fontId="2" fillId="2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/>
    </xf>
    <xf numFmtId="43" fontId="4" fillId="20" borderId="30" xfId="42" applyFont="1" applyFill="1" applyBorder="1" applyAlignment="1">
      <alignment horizontal="center" vertical="center" wrapText="1"/>
    </xf>
    <xf numFmtId="43" fontId="4" fillId="20" borderId="32" xfId="42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37" xfId="0" applyFont="1" applyFill="1" applyBorder="1" applyAlignment="1">
      <alignment horizontal="center" vertical="center" wrapText="1"/>
    </xf>
    <xf numFmtId="0" fontId="4" fillId="20" borderId="39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4" fillId="20" borderId="48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20" borderId="45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3" fontId="4" fillId="20" borderId="41" xfId="42" applyFont="1" applyFill="1" applyBorder="1" applyAlignment="1">
      <alignment horizontal="center" vertical="center" wrapText="1"/>
    </xf>
    <xf numFmtId="0" fontId="4" fillId="20" borderId="4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59" xfId="0" applyFont="1" applyFill="1" applyBorder="1" applyAlignment="1">
      <alignment horizontal="center" vertical="center"/>
    </xf>
    <xf numFmtId="0" fontId="4" fillId="20" borderId="61" xfId="0" applyFont="1" applyFill="1" applyBorder="1" applyAlignment="1">
      <alignment horizontal="center" vertical="center"/>
    </xf>
    <xf numFmtId="0" fontId="4" fillId="20" borderId="63" xfId="0" applyFont="1" applyFill="1" applyBorder="1" applyAlignment="1">
      <alignment horizontal="center" vertical="center"/>
    </xf>
    <xf numFmtId="0" fontId="4" fillId="20" borderId="64" xfId="0" applyFont="1" applyFill="1" applyBorder="1" applyAlignment="1">
      <alignment horizontal="center" vertical="center"/>
    </xf>
    <xf numFmtId="0" fontId="4" fillId="20" borderId="80" xfId="0" applyFont="1" applyFill="1" applyBorder="1" applyAlignment="1">
      <alignment horizontal="center" vertical="center" wrapText="1"/>
    </xf>
    <xf numFmtId="0" fontId="4" fillId="20" borderId="56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1">
      <selection activeCell="H71" sqref="H71"/>
    </sheetView>
  </sheetViews>
  <sheetFormatPr defaultColWidth="9.140625" defaultRowHeight="15"/>
  <cols>
    <col min="1" max="1" width="5.140625" style="7" customWidth="1"/>
    <col min="2" max="2" width="28.421875" style="7" customWidth="1"/>
    <col min="3" max="9" width="9.140625" style="20" customWidth="1"/>
    <col min="10" max="16384" width="9.140625" style="7" customWidth="1"/>
  </cols>
  <sheetData>
    <row r="1" spans="1:9" ht="15.75">
      <c r="A1" s="658" t="s">
        <v>88</v>
      </c>
      <c r="B1" s="658"/>
      <c r="C1" s="658"/>
      <c r="D1" s="658"/>
      <c r="E1" s="658"/>
      <c r="F1" s="658"/>
      <c r="G1" s="658"/>
      <c r="H1" s="658"/>
      <c r="I1" s="658"/>
    </row>
    <row r="2" spans="1:9" ht="15.75">
      <c r="A2" s="658" t="s">
        <v>317</v>
      </c>
      <c r="B2" s="658"/>
      <c r="C2" s="658"/>
      <c r="D2" s="658"/>
      <c r="E2" s="658"/>
      <c r="F2" s="658"/>
      <c r="G2" s="658"/>
      <c r="H2" s="658"/>
      <c r="I2" s="658"/>
    </row>
    <row r="3" spans="1:9" ht="16.5" thickBot="1">
      <c r="A3" s="409"/>
      <c r="B3" s="409"/>
      <c r="C3" s="409"/>
      <c r="D3" s="409"/>
      <c r="E3" s="409"/>
      <c r="F3" s="409"/>
      <c r="G3" s="409"/>
      <c r="H3" s="409"/>
      <c r="I3" s="409"/>
    </row>
    <row r="4" spans="1:9" ht="15.75">
      <c r="A4" s="663" t="s">
        <v>81</v>
      </c>
      <c r="B4" s="665" t="s">
        <v>163</v>
      </c>
      <c r="C4" s="660" t="s">
        <v>79</v>
      </c>
      <c r="D4" s="660"/>
      <c r="E4" s="660"/>
      <c r="F4" s="660"/>
      <c r="G4" s="660"/>
      <c r="H4" s="660"/>
      <c r="I4" s="661" t="s">
        <v>80</v>
      </c>
    </row>
    <row r="5" spans="1:9" ht="16.5" thickBot="1">
      <c r="A5" s="664"/>
      <c r="B5" s="666"/>
      <c r="C5" s="262" t="s">
        <v>82</v>
      </c>
      <c r="D5" s="262" t="s">
        <v>83</v>
      </c>
      <c r="E5" s="262" t="s">
        <v>84</v>
      </c>
      <c r="F5" s="262" t="s">
        <v>85</v>
      </c>
      <c r="G5" s="262" t="s">
        <v>86</v>
      </c>
      <c r="H5" s="262" t="s">
        <v>87</v>
      </c>
      <c r="I5" s="662"/>
    </row>
    <row r="6" spans="1:9" ht="15.75">
      <c r="A6" s="17">
        <v>1</v>
      </c>
      <c r="B6" s="18" t="s">
        <v>21</v>
      </c>
      <c r="C6" s="22">
        <v>3</v>
      </c>
      <c r="D6" s="22"/>
      <c r="E6" s="22">
        <v>1</v>
      </c>
      <c r="F6" s="22"/>
      <c r="G6" s="23">
        <v>1</v>
      </c>
      <c r="H6" s="24"/>
      <c r="I6" s="25">
        <v>5</v>
      </c>
    </row>
    <row r="7" spans="1:9" ht="15.75">
      <c r="A7" s="15">
        <v>2</v>
      </c>
      <c r="B7" s="9" t="s">
        <v>77</v>
      </c>
      <c r="C7" s="3">
        <v>3</v>
      </c>
      <c r="D7" s="26"/>
      <c r="E7" s="3">
        <v>2</v>
      </c>
      <c r="F7" s="26"/>
      <c r="G7" s="27"/>
      <c r="H7" s="28"/>
      <c r="I7" s="29">
        <v>5</v>
      </c>
    </row>
    <row r="8" spans="1:9" ht="15.75">
      <c r="A8" s="14">
        <v>3</v>
      </c>
      <c r="B8" s="6" t="s">
        <v>22</v>
      </c>
      <c r="C8" s="11">
        <v>5</v>
      </c>
      <c r="D8" s="11"/>
      <c r="E8" s="11">
        <v>1</v>
      </c>
      <c r="F8" s="11"/>
      <c r="G8" s="30">
        <v>1</v>
      </c>
      <c r="H8" s="31"/>
      <c r="I8" s="32">
        <v>7</v>
      </c>
    </row>
    <row r="9" spans="1:9" ht="15.75">
      <c r="A9" s="16">
        <v>4</v>
      </c>
      <c r="B9" s="12" t="s">
        <v>23</v>
      </c>
      <c r="C9" s="4">
        <v>4</v>
      </c>
      <c r="D9" s="4"/>
      <c r="E9" s="4">
        <v>1</v>
      </c>
      <c r="F9" s="4"/>
      <c r="G9" s="30"/>
      <c r="H9" s="31"/>
      <c r="I9" s="29">
        <v>5</v>
      </c>
    </row>
    <row r="10" spans="1:9" ht="15.75">
      <c r="A10" s="16">
        <v>5</v>
      </c>
      <c r="B10" s="8" t="s">
        <v>18</v>
      </c>
      <c r="C10" s="4">
        <v>5</v>
      </c>
      <c r="D10" s="4"/>
      <c r="E10" s="4"/>
      <c r="F10" s="4"/>
      <c r="G10" s="30"/>
      <c r="H10" s="31"/>
      <c r="I10" s="33">
        <v>5</v>
      </c>
    </row>
    <row r="11" spans="1:9" ht="15.75">
      <c r="A11" s="15">
        <v>6</v>
      </c>
      <c r="B11" s="8" t="s">
        <v>78</v>
      </c>
      <c r="C11" s="4">
        <v>3</v>
      </c>
      <c r="D11" s="4"/>
      <c r="E11" s="4">
        <v>1</v>
      </c>
      <c r="F11" s="4"/>
      <c r="G11" s="30"/>
      <c r="H11" s="31"/>
      <c r="I11" s="33">
        <v>4</v>
      </c>
    </row>
    <row r="12" spans="1:9" ht="15.75">
      <c r="A12" s="14">
        <v>7</v>
      </c>
      <c r="B12" s="9" t="s">
        <v>14</v>
      </c>
      <c r="C12" s="2">
        <v>4</v>
      </c>
      <c r="D12" s="11"/>
      <c r="E12" s="2">
        <v>1</v>
      </c>
      <c r="F12" s="11"/>
      <c r="G12" s="30"/>
      <c r="H12" s="31"/>
      <c r="I12" s="32">
        <v>5</v>
      </c>
    </row>
    <row r="13" spans="1:9" ht="15.75">
      <c r="A13" s="16">
        <v>8</v>
      </c>
      <c r="B13" s="6" t="s">
        <v>17</v>
      </c>
      <c r="C13" s="11">
        <v>4</v>
      </c>
      <c r="D13" s="11"/>
      <c r="E13" s="11">
        <v>1</v>
      </c>
      <c r="F13" s="11"/>
      <c r="G13" s="30"/>
      <c r="H13" s="31"/>
      <c r="I13" s="32">
        <v>5</v>
      </c>
    </row>
    <row r="14" spans="1:9" ht="15.75">
      <c r="A14" s="16">
        <v>9</v>
      </c>
      <c r="B14" s="6" t="s">
        <v>4</v>
      </c>
      <c r="C14" s="11">
        <v>3</v>
      </c>
      <c r="D14" s="11"/>
      <c r="E14" s="11">
        <v>1</v>
      </c>
      <c r="F14" s="11"/>
      <c r="G14" s="30">
        <v>1</v>
      </c>
      <c r="H14" s="31"/>
      <c r="I14" s="32">
        <v>5</v>
      </c>
    </row>
    <row r="15" spans="1:9" ht="15.75">
      <c r="A15" s="15">
        <v>10</v>
      </c>
      <c r="B15" s="9" t="s">
        <v>54</v>
      </c>
      <c r="C15" s="11">
        <v>2</v>
      </c>
      <c r="D15" s="11"/>
      <c r="E15" s="11"/>
      <c r="F15" s="11"/>
      <c r="G15" s="30"/>
      <c r="H15" s="31"/>
      <c r="I15" s="32">
        <v>2</v>
      </c>
    </row>
    <row r="16" spans="1:9" ht="15.75">
      <c r="A16" s="14">
        <v>11</v>
      </c>
      <c r="B16" s="9" t="s">
        <v>76</v>
      </c>
      <c r="C16" s="11">
        <v>4</v>
      </c>
      <c r="D16" s="11"/>
      <c r="E16" s="11">
        <v>1</v>
      </c>
      <c r="F16" s="11"/>
      <c r="G16" s="30"/>
      <c r="H16" s="31"/>
      <c r="I16" s="32">
        <v>5</v>
      </c>
    </row>
    <row r="17" spans="1:9" ht="15.75">
      <c r="A17" s="16">
        <v>12</v>
      </c>
      <c r="B17" s="9" t="s">
        <v>24</v>
      </c>
      <c r="C17" s="11">
        <v>2</v>
      </c>
      <c r="D17" s="11"/>
      <c r="E17" s="11"/>
      <c r="F17" s="11"/>
      <c r="G17" s="30"/>
      <c r="H17" s="31"/>
      <c r="I17" s="32">
        <v>2</v>
      </c>
    </row>
    <row r="18" spans="1:9" ht="15.75">
      <c r="A18" s="16">
        <v>13</v>
      </c>
      <c r="B18" s="8" t="s">
        <v>9</v>
      </c>
      <c r="C18" s="4">
        <v>3</v>
      </c>
      <c r="D18" s="4"/>
      <c r="E18" s="4"/>
      <c r="F18" s="4"/>
      <c r="G18" s="30"/>
      <c r="H18" s="31"/>
      <c r="I18" s="33">
        <v>3</v>
      </c>
    </row>
    <row r="19" spans="1:9" ht="15.75">
      <c r="A19" s="15">
        <v>14</v>
      </c>
      <c r="B19" s="9" t="s">
        <v>49</v>
      </c>
      <c r="C19" s="11">
        <v>2</v>
      </c>
      <c r="D19" s="11"/>
      <c r="E19" s="2">
        <v>1</v>
      </c>
      <c r="F19" s="11"/>
      <c r="G19" s="30">
        <v>1</v>
      </c>
      <c r="H19" s="31"/>
      <c r="I19" s="32">
        <v>4</v>
      </c>
    </row>
    <row r="20" spans="1:9" ht="15.75">
      <c r="A20" s="14">
        <v>15</v>
      </c>
      <c r="B20" s="9" t="s">
        <v>47</v>
      </c>
      <c r="C20" s="11">
        <v>3</v>
      </c>
      <c r="D20" s="11"/>
      <c r="E20" s="2"/>
      <c r="F20" s="11"/>
      <c r="G20" s="30">
        <v>1</v>
      </c>
      <c r="H20" s="31"/>
      <c r="I20" s="32">
        <v>4</v>
      </c>
    </row>
    <row r="21" spans="1:9" ht="15.75">
      <c r="A21" s="16">
        <v>16</v>
      </c>
      <c r="B21" s="9" t="s">
        <v>48</v>
      </c>
      <c r="C21" s="11">
        <v>3</v>
      </c>
      <c r="D21" s="11"/>
      <c r="E21" s="2">
        <v>1</v>
      </c>
      <c r="F21" s="11"/>
      <c r="G21" s="30">
        <v>1</v>
      </c>
      <c r="H21" s="31"/>
      <c r="I21" s="32">
        <v>5</v>
      </c>
    </row>
    <row r="22" spans="1:9" ht="15.75">
      <c r="A22" s="16">
        <v>17</v>
      </c>
      <c r="B22" s="9" t="s">
        <v>51</v>
      </c>
      <c r="C22" s="11">
        <v>3</v>
      </c>
      <c r="D22" s="11"/>
      <c r="E22" s="11">
        <v>2</v>
      </c>
      <c r="F22" s="11"/>
      <c r="G22" s="30"/>
      <c r="H22" s="31"/>
      <c r="I22" s="32">
        <v>5</v>
      </c>
    </row>
    <row r="23" spans="1:9" ht="15.75">
      <c r="A23" s="15">
        <v>18</v>
      </c>
      <c r="B23" s="6" t="s">
        <v>61</v>
      </c>
      <c r="C23" s="11">
        <v>3</v>
      </c>
      <c r="D23" s="11"/>
      <c r="E23" s="11">
        <v>1</v>
      </c>
      <c r="F23" s="11">
        <v>1</v>
      </c>
      <c r="G23" s="30"/>
      <c r="H23" s="31"/>
      <c r="I23" s="32">
        <v>5</v>
      </c>
    </row>
    <row r="24" spans="1:9" ht="15.75">
      <c r="A24" s="14">
        <v>19</v>
      </c>
      <c r="B24" s="6" t="s">
        <v>67</v>
      </c>
      <c r="C24" s="11">
        <v>2</v>
      </c>
      <c r="D24" s="11"/>
      <c r="E24" s="11">
        <v>1</v>
      </c>
      <c r="F24" s="11">
        <v>1</v>
      </c>
      <c r="G24" s="30"/>
      <c r="H24" s="31"/>
      <c r="I24" s="32">
        <v>4</v>
      </c>
    </row>
    <row r="25" spans="1:9" ht="15.75">
      <c r="A25" s="16">
        <v>20</v>
      </c>
      <c r="B25" s="6" t="s">
        <v>68</v>
      </c>
      <c r="C25" s="11">
        <v>3</v>
      </c>
      <c r="D25" s="11"/>
      <c r="E25" s="11">
        <v>1</v>
      </c>
      <c r="F25" s="11"/>
      <c r="G25" s="30"/>
      <c r="H25" s="31"/>
      <c r="I25" s="32">
        <v>4</v>
      </c>
    </row>
    <row r="26" spans="1:9" ht="15.75">
      <c r="A26" s="16">
        <v>21</v>
      </c>
      <c r="B26" s="6" t="s">
        <v>69</v>
      </c>
      <c r="C26" s="11">
        <v>1</v>
      </c>
      <c r="D26" s="11">
        <v>1</v>
      </c>
      <c r="E26" s="11">
        <v>2</v>
      </c>
      <c r="F26" s="11"/>
      <c r="G26" s="30"/>
      <c r="H26" s="31"/>
      <c r="I26" s="32">
        <v>4</v>
      </c>
    </row>
    <row r="27" spans="1:9" ht="15.75">
      <c r="A27" s="15">
        <v>22</v>
      </c>
      <c r="B27" s="6" t="s">
        <v>66</v>
      </c>
      <c r="C27" s="11">
        <v>4</v>
      </c>
      <c r="D27" s="11"/>
      <c r="E27" s="11">
        <v>1</v>
      </c>
      <c r="F27" s="11"/>
      <c r="G27" s="30"/>
      <c r="H27" s="31"/>
      <c r="I27" s="32">
        <v>5</v>
      </c>
    </row>
    <row r="28" spans="1:9" ht="15.75">
      <c r="A28" s="14">
        <v>23</v>
      </c>
      <c r="B28" s="9" t="s">
        <v>13</v>
      </c>
      <c r="C28" s="11">
        <v>4</v>
      </c>
      <c r="D28" s="11"/>
      <c r="E28" s="11">
        <v>1</v>
      </c>
      <c r="F28" s="11"/>
      <c r="G28" s="30">
        <v>1</v>
      </c>
      <c r="H28" s="31"/>
      <c r="I28" s="32">
        <v>6</v>
      </c>
    </row>
    <row r="29" spans="1:9" ht="15.75">
      <c r="A29" s="16">
        <v>24</v>
      </c>
      <c r="B29" s="9" t="s">
        <v>65</v>
      </c>
      <c r="C29" s="11">
        <v>4</v>
      </c>
      <c r="D29" s="11"/>
      <c r="E29" s="11">
        <v>1</v>
      </c>
      <c r="F29" s="11"/>
      <c r="G29" s="30"/>
      <c r="H29" s="31"/>
      <c r="I29" s="32">
        <v>5</v>
      </c>
    </row>
    <row r="30" spans="1:9" ht="15.75">
      <c r="A30" s="16">
        <v>25</v>
      </c>
      <c r="B30" s="10" t="s">
        <v>46</v>
      </c>
      <c r="C30" s="11">
        <v>2</v>
      </c>
      <c r="D30" s="11"/>
      <c r="E30" s="11">
        <v>3</v>
      </c>
      <c r="F30" s="11"/>
      <c r="G30" s="30"/>
      <c r="H30" s="31"/>
      <c r="I30" s="32">
        <v>5</v>
      </c>
    </row>
    <row r="31" spans="1:9" ht="15.75">
      <c r="A31" s="15">
        <v>26</v>
      </c>
      <c r="B31" s="6" t="s">
        <v>74</v>
      </c>
      <c r="C31" s="11">
        <v>3</v>
      </c>
      <c r="D31" s="11"/>
      <c r="E31" s="11">
        <v>1</v>
      </c>
      <c r="F31" s="11"/>
      <c r="G31" s="30">
        <v>1</v>
      </c>
      <c r="H31" s="31"/>
      <c r="I31" s="32">
        <v>5</v>
      </c>
    </row>
    <row r="32" spans="1:9" ht="15.75">
      <c r="A32" s="14">
        <v>27</v>
      </c>
      <c r="B32" s="6" t="s">
        <v>6</v>
      </c>
      <c r="C32" s="11">
        <v>2</v>
      </c>
      <c r="D32" s="11"/>
      <c r="E32" s="11">
        <v>3</v>
      </c>
      <c r="F32" s="11"/>
      <c r="G32" s="30"/>
      <c r="H32" s="31"/>
      <c r="I32" s="32">
        <v>5</v>
      </c>
    </row>
    <row r="33" spans="1:9" ht="15.75">
      <c r="A33" s="16">
        <v>28</v>
      </c>
      <c r="B33" s="5" t="s">
        <v>43</v>
      </c>
      <c r="C33" s="26">
        <v>5</v>
      </c>
      <c r="D33" s="26"/>
      <c r="E33" s="26">
        <v>1</v>
      </c>
      <c r="F33" s="26"/>
      <c r="G33" s="27"/>
      <c r="H33" s="28"/>
      <c r="I33" s="29">
        <v>6</v>
      </c>
    </row>
    <row r="34" spans="1:9" ht="15.75">
      <c r="A34" s="16">
        <v>29</v>
      </c>
      <c r="B34" s="6" t="s">
        <v>5</v>
      </c>
      <c r="C34" s="11">
        <v>2</v>
      </c>
      <c r="D34" s="11"/>
      <c r="E34" s="11">
        <v>3</v>
      </c>
      <c r="F34" s="11"/>
      <c r="G34" s="30"/>
      <c r="H34" s="31"/>
      <c r="I34" s="32">
        <v>5</v>
      </c>
    </row>
    <row r="35" spans="1:9" ht="15.75">
      <c r="A35" s="15">
        <v>30</v>
      </c>
      <c r="B35" s="9" t="s">
        <v>60</v>
      </c>
      <c r="C35" s="11">
        <v>2</v>
      </c>
      <c r="D35" s="11"/>
      <c r="E35" s="11">
        <v>3</v>
      </c>
      <c r="F35" s="11"/>
      <c r="G35" s="30"/>
      <c r="H35" s="31"/>
      <c r="I35" s="32">
        <v>5</v>
      </c>
    </row>
    <row r="36" spans="1:9" ht="15.75">
      <c r="A36" s="14">
        <v>31</v>
      </c>
      <c r="B36" s="9" t="s">
        <v>50</v>
      </c>
      <c r="C36" s="11">
        <v>6</v>
      </c>
      <c r="D36" s="11"/>
      <c r="E36" s="11">
        <v>1</v>
      </c>
      <c r="F36" s="11"/>
      <c r="G36" s="30">
        <v>1</v>
      </c>
      <c r="H36" s="31"/>
      <c r="I36" s="32">
        <v>8</v>
      </c>
    </row>
    <row r="37" spans="1:9" ht="15.75">
      <c r="A37" s="16">
        <v>32</v>
      </c>
      <c r="B37" s="9" t="s">
        <v>52</v>
      </c>
      <c r="C37" s="11">
        <v>3</v>
      </c>
      <c r="D37" s="11"/>
      <c r="E37" s="11">
        <v>1</v>
      </c>
      <c r="F37" s="11"/>
      <c r="G37" s="30"/>
      <c r="H37" s="31"/>
      <c r="I37" s="32">
        <v>4</v>
      </c>
    </row>
    <row r="38" spans="1:9" ht="15.75">
      <c r="A38" s="16">
        <v>33</v>
      </c>
      <c r="B38" s="9" t="s">
        <v>53</v>
      </c>
      <c r="C38" s="11">
        <v>3</v>
      </c>
      <c r="D38" s="11"/>
      <c r="E38" s="11">
        <v>2</v>
      </c>
      <c r="F38" s="11"/>
      <c r="G38" s="30"/>
      <c r="H38" s="31"/>
      <c r="I38" s="32">
        <v>5</v>
      </c>
    </row>
    <row r="39" spans="1:9" ht="15.75">
      <c r="A39" s="15">
        <v>34</v>
      </c>
      <c r="B39" s="8" t="s">
        <v>16</v>
      </c>
      <c r="C39" s="4">
        <v>8</v>
      </c>
      <c r="D39" s="4"/>
      <c r="E39" s="4">
        <v>1</v>
      </c>
      <c r="F39" s="4"/>
      <c r="G39" s="30"/>
      <c r="H39" s="31"/>
      <c r="I39" s="33">
        <v>9</v>
      </c>
    </row>
    <row r="40" spans="1:9" ht="15.75">
      <c r="A40" s="14">
        <v>35</v>
      </c>
      <c r="B40" s="9" t="s">
        <v>75</v>
      </c>
      <c r="C40" s="11">
        <v>2</v>
      </c>
      <c r="D40" s="11"/>
      <c r="E40" s="2">
        <v>1</v>
      </c>
      <c r="F40" s="11"/>
      <c r="G40" s="30">
        <v>1</v>
      </c>
      <c r="H40" s="31"/>
      <c r="I40" s="32">
        <v>4</v>
      </c>
    </row>
    <row r="41" spans="1:9" ht="15.75">
      <c r="A41" s="16">
        <v>36</v>
      </c>
      <c r="B41" s="9" t="s">
        <v>12</v>
      </c>
      <c r="C41" s="11">
        <v>3</v>
      </c>
      <c r="D41" s="11"/>
      <c r="E41" s="2">
        <v>1</v>
      </c>
      <c r="F41" s="11"/>
      <c r="G41" s="30"/>
      <c r="H41" s="31"/>
      <c r="I41" s="32">
        <v>4</v>
      </c>
    </row>
    <row r="42" spans="1:9" ht="15.75">
      <c r="A42" s="16">
        <v>37</v>
      </c>
      <c r="B42" s="5" t="s">
        <v>71</v>
      </c>
      <c r="C42" s="11">
        <v>4</v>
      </c>
      <c r="D42" s="11"/>
      <c r="E42" s="11">
        <v>1</v>
      </c>
      <c r="F42" s="11"/>
      <c r="G42" s="30">
        <v>1</v>
      </c>
      <c r="H42" s="31"/>
      <c r="I42" s="32">
        <v>6</v>
      </c>
    </row>
    <row r="43" spans="1:9" ht="15.75">
      <c r="A43" s="15">
        <v>38</v>
      </c>
      <c r="B43" s="6" t="s">
        <v>7</v>
      </c>
      <c r="C43" s="11">
        <v>4</v>
      </c>
      <c r="D43" s="11"/>
      <c r="E43" s="11">
        <v>1</v>
      </c>
      <c r="F43" s="11"/>
      <c r="G43" s="30"/>
      <c r="H43" s="31"/>
      <c r="I43" s="32">
        <v>5</v>
      </c>
    </row>
    <row r="44" spans="1:9" ht="15.75">
      <c r="A44" s="14">
        <v>39</v>
      </c>
      <c r="B44" s="5" t="s">
        <v>73</v>
      </c>
      <c r="C44" s="11">
        <v>2</v>
      </c>
      <c r="D44" s="11"/>
      <c r="E44" s="11">
        <v>3</v>
      </c>
      <c r="F44" s="11"/>
      <c r="G44" s="30"/>
      <c r="H44" s="31"/>
      <c r="I44" s="32">
        <v>5</v>
      </c>
    </row>
    <row r="45" spans="1:9" ht="15.75">
      <c r="A45" s="16">
        <v>40</v>
      </c>
      <c r="B45" s="5" t="s">
        <v>72</v>
      </c>
      <c r="C45" s="26">
        <v>4</v>
      </c>
      <c r="D45" s="26"/>
      <c r="E45" s="26">
        <v>1</v>
      </c>
      <c r="F45" s="26"/>
      <c r="G45" s="27"/>
      <c r="H45" s="28"/>
      <c r="I45" s="29">
        <v>5</v>
      </c>
    </row>
    <row r="46" spans="1:9" ht="15.75">
      <c r="A46" s="16">
        <v>41</v>
      </c>
      <c r="B46" s="6" t="s">
        <v>64</v>
      </c>
      <c r="C46" s="11">
        <v>5</v>
      </c>
      <c r="D46" s="11"/>
      <c r="E46" s="11">
        <v>1</v>
      </c>
      <c r="F46" s="11"/>
      <c r="G46" s="30"/>
      <c r="H46" s="31"/>
      <c r="I46" s="32">
        <v>6</v>
      </c>
    </row>
    <row r="47" spans="1:9" ht="15.75">
      <c r="A47" s="15">
        <v>42</v>
      </c>
      <c r="B47" s="6" t="s">
        <v>42</v>
      </c>
      <c r="C47" s="11">
        <v>5</v>
      </c>
      <c r="D47" s="11"/>
      <c r="E47" s="11">
        <v>1</v>
      </c>
      <c r="F47" s="11"/>
      <c r="G47" s="30"/>
      <c r="H47" s="31"/>
      <c r="I47" s="32">
        <v>6</v>
      </c>
    </row>
    <row r="48" spans="1:9" ht="15.75">
      <c r="A48" s="14">
        <v>43</v>
      </c>
      <c r="B48" s="6" t="s">
        <v>41</v>
      </c>
      <c r="C48" s="11">
        <v>4</v>
      </c>
      <c r="D48" s="11"/>
      <c r="E48" s="11">
        <v>1</v>
      </c>
      <c r="F48" s="11"/>
      <c r="G48" s="30"/>
      <c r="H48" s="31"/>
      <c r="I48" s="32">
        <v>5</v>
      </c>
    </row>
    <row r="49" spans="1:9" ht="15.75">
      <c r="A49" s="16">
        <v>44</v>
      </c>
      <c r="B49" s="6" t="s">
        <v>40</v>
      </c>
      <c r="C49" s="11">
        <v>4</v>
      </c>
      <c r="D49" s="11"/>
      <c r="E49" s="11"/>
      <c r="F49" s="11"/>
      <c r="G49" s="30"/>
      <c r="H49" s="31"/>
      <c r="I49" s="32">
        <v>4</v>
      </c>
    </row>
    <row r="50" spans="1:9" ht="15.75">
      <c r="A50" s="16">
        <v>45</v>
      </c>
      <c r="B50" s="6" t="s">
        <v>45</v>
      </c>
      <c r="C50" s="11">
        <v>1</v>
      </c>
      <c r="D50" s="11"/>
      <c r="E50" s="11">
        <v>2</v>
      </c>
      <c r="F50" s="11">
        <v>1</v>
      </c>
      <c r="G50" s="30"/>
      <c r="H50" s="31"/>
      <c r="I50" s="32">
        <v>4</v>
      </c>
    </row>
    <row r="51" spans="1:9" ht="15.75">
      <c r="A51" s="15">
        <v>46</v>
      </c>
      <c r="B51" s="6" t="s">
        <v>15</v>
      </c>
      <c r="C51" s="11">
        <v>4</v>
      </c>
      <c r="D51" s="11"/>
      <c r="E51" s="11">
        <v>1</v>
      </c>
      <c r="F51" s="11"/>
      <c r="G51" s="30"/>
      <c r="H51" s="31"/>
      <c r="I51" s="32">
        <v>5</v>
      </c>
    </row>
    <row r="52" spans="1:9" ht="15.75">
      <c r="A52" s="14">
        <v>47</v>
      </c>
      <c r="B52" s="9" t="s">
        <v>20</v>
      </c>
      <c r="C52" s="11">
        <v>3</v>
      </c>
      <c r="D52" s="11"/>
      <c r="E52" s="11">
        <v>1</v>
      </c>
      <c r="F52" s="11"/>
      <c r="G52" s="30">
        <v>1</v>
      </c>
      <c r="H52" s="31"/>
      <c r="I52" s="32">
        <v>5</v>
      </c>
    </row>
    <row r="53" spans="1:9" ht="15.75">
      <c r="A53" s="16">
        <v>48</v>
      </c>
      <c r="B53" s="6" t="s">
        <v>25</v>
      </c>
      <c r="C53" s="11">
        <v>3</v>
      </c>
      <c r="D53" s="11"/>
      <c r="E53" s="11">
        <v>1</v>
      </c>
      <c r="F53" s="11"/>
      <c r="G53" s="30"/>
      <c r="H53" s="31"/>
      <c r="I53" s="32">
        <v>4</v>
      </c>
    </row>
    <row r="54" spans="1:9" ht="15.75">
      <c r="A54" s="16">
        <v>49</v>
      </c>
      <c r="B54" s="6" t="s">
        <v>19</v>
      </c>
      <c r="C54" s="11">
        <v>3</v>
      </c>
      <c r="D54" s="11"/>
      <c r="E54" s="11">
        <v>1</v>
      </c>
      <c r="F54" s="11">
        <v>1</v>
      </c>
      <c r="G54" s="30"/>
      <c r="H54" s="31"/>
      <c r="I54" s="32">
        <v>5</v>
      </c>
    </row>
    <row r="55" spans="1:9" ht="15.75">
      <c r="A55" s="15">
        <v>50</v>
      </c>
      <c r="B55" s="9" t="s">
        <v>57</v>
      </c>
      <c r="C55" s="11">
        <v>3</v>
      </c>
      <c r="D55" s="11"/>
      <c r="E55" s="11">
        <v>2</v>
      </c>
      <c r="F55" s="11"/>
      <c r="G55" s="30">
        <v>1</v>
      </c>
      <c r="H55" s="31"/>
      <c r="I55" s="32">
        <v>6</v>
      </c>
    </row>
    <row r="56" spans="1:9" ht="15.75">
      <c r="A56" s="14">
        <v>51</v>
      </c>
      <c r="B56" s="9" t="s">
        <v>58</v>
      </c>
      <c r="C56" s="11">
        <v>4</v>
      </c>
      <c r="D56" s="11"/>
      <c r="E56" s="11">
        <v>1</v>
      </c>
      <c r="F56" s="11"/>
      <c r="G56" s="30"/>
      <c r="H56" s="31"/>
      <c r="I56" s="32">
        <v>5</v>
      </c>
    </row>
    <row r="57" spans="1:9" ht="15.75">
      <c r="A57" s="16">
        <v>52</v>
      </c>
      <c r="B57" s="9" t="s">
        <v>59</v>
      </c>
      <c r="C57" s="11">
        <v>4</v>
      </c>
      <c r="D57" s="11"/>
      <c r="E57" s="11"/>
      <c r="F57" s="11"/>
      <c r="G57" s="30"/>
      <c r="H57" s="31"/>
      <c r="I57" s="32">
        <v>4</v>
      </c>
    </row>
    <row r="58" spans="1:9" ht="15.75">
      <c r="A58" s="16">
        <v>53</v>
      </c>
      <c r="B58" s="9" t="s">
        <v>56</v>
      </c>
      <c r="C58" s="11">
        <v>3</v>
      </c>
      <c r="D58" s="11"/>
      <c r="E58" s="11">
        <v>2</v>
      </c>
      <c r="F58" s="11"/>
      <c r="G58" s="30"/>
      <c r="H58" s="31"/>
      <c r="I58" s="32">
        <v>5</v>
      </c>
    </row>
    <row r="59" spans="1:9" ht="15.75">
      <c r="A59" s="15">
        <v>54</v>
      </c>
      <c r="B59" s="6" t="s">
        <v>44</v>
      </c>
      <c r="C59" s="11">
        <v>4</v>
      </c>
      <c r="D59" s="11"/>
      <c r="E59" s="11"/>
      <c r="F59" s="11"/>
      <c r="G59" s="30">
        <v>1</v>
      </c>
      <c r="H59" s="31"/>
      <c r="I59" s="32">
        <v>5</v>
      </c>
    </row>
    <row r="60" spans="1:9" ht="15.75">
      <c r="A60" s="14">
        <v>55</v>
      </c>
      <c r="B60" s="6" t="s">
        <v>11</v>
      </c>
      <c r="C60" s="11"/>
      <c r="D60" s="11"/>
      <c r="E60" s="11">
        <v>1</v>
      </c>
      <c r="F60" s="11">
        <v>3</v>
      </c>
      <c r="G60" s="30"/>
      <c r="H60" s="31"/>
      <c r="I60" s="32">
        <v>4</v>
      </c>
    </row>
    <row r="61" spans="1:9" ht="15.75">
      <c r="A61" s="16">
        <v>56</v>
      </c>
      <c r="B61" s="6" t="s">
        <v>10</v>
      </c>
      <c r="C61" s="11"/>
      <c r="D61" s="11"/>
      <c r="E61" s="11">
        <v>3</v>
      </c>
      <c r="F61" s="11">
        <v>2</v>
      </c>
      <c r="G61" s="30"/>
      <c r="H61" s="31"/>
      <c r="I61" s="32">
        <v>5</v>
      </c>
    </row>
    <row r="62" spans="1:9" ht="15.75">
      <c r="A62" s="16">
        <v>57</v>
      </c>
      <c r="B62" s="9" t="s">
        <v>55</v>
      </c>
      <c r="C62" s="11">
        <v>2</v>
      </c>
      <c r="D62" s="11"/>
      <c r="E62" s="11">
        <v>3</v>
      </c>
      <c r="F62" s="11"/>
      <c r="G62" s="30"/>
      <c r="H62" s="31"/>
      <c r="I62" s="32">
        <v>5</v>
      </c>
    </row>
    <row r="63" spans="1:9" ht="15.75">
      <c r="A63" s="15">
        <v>58</v>
      </c>
      <c r="B63" s="6" t="s">
        <v>62</v>
      </c>
      <c r="C63" s="11">
        <v>4</v>
      </c>
      <c r="D63" s="11"/>
      <c r="E63" s="11">
        <v>1</v>
      </c>
      <c r="F63" s="11"/>
      <c r="G63" s="30"/>
      <c r="H63" s="31"/>
      <c r="I63" s="32">
        <v>5</v>
      </c>
    </row>
    <row r="64" spans="1:9" ht="15.75">
      <c r="A64" s="14">
        <v>59</v>
      </c>
      <c r="B64" s="13" t="s">
        <v>70</v>
      </c>
      <c r="C64" s="11">
        <v>3</v>
      </c>
      <c r="D64" s="11"/>
      <c r="E64" s="11"/>
      <c r="F64" s="11"/>
      <c r="G64" s="30">
        <v>1</v>
      </c>
      <c r="H64" s="31"/>
      <c r="I64" s="34">
        <f>SUM(C64:H64)</f>
        <v>4</v>
      </c>
    </row>
    <row r="65" spans="1:9" ht="15.75">
      <c r="A65" s="16">
        <v>60</v>
      </c>
      <c r="B65" s="8" t="s">
        <v>63</v>
      </c>
      <c r="C65" s="4">
        <v>4</v>
      </c>
      <c r="D65" s="4"/>
      <c r="E65" s="4">
        <v>1</v>
      </c>
      <c r="F65" s="4"/>
      <c r="G65" s="30">
        <v>1</v>
      </c>
      <c r="H65" s="31"/>
      <c r="I65" s="33">
        <v>6</v>
      </c>
    </row>
    <row r="66" spans="1:9" ht="16.5" thickBot="1">
      <c r="A66" s="582">
        <v>61</v>
      </c>
      <c r="B66" s="587" t="s">
        <v>320</v>
      </c>
      <c r="C66" s="583">
        <v>3</v>
      </c>
      <c r="D66" s="583"/>
      <c r="E66" s="583">
        <v>1</v>
      </c>
      <c r="F66" s="583">
        <v>1</v>
      </c>
      <c r="G66" s="584"/>
      <c r="H66" s="585"/>
      <c r="I66" s="586">
        <f>SUM(C66:H66)</f>
        <v>5</v>
      </c>
    </row>
    <row r="67" spans="1:9" ht="16.5" thickBot="1">
      <c r="A67" s="656" t="s">
        <v>80</v>
      </c>
      <c r="B67" s="657"/>
      <c r="C67" s="264">
        <f>SUM(C6:C66)</f>
        <v>198</v>
      </c>
      <c r="D67" s="264">
        <f>SUM(D6:D66)</f>
        <v>1</v>
      </c>
      <c r="E67" s="264">
        <f>SUM(E6:E66)</f>
        <v>73</v>
      </c>
      <c r="F67" s="264">
        <f>SUM(F6:F66)</f>
        <v>10</v>
      </c>
      <c r="G67" s="264">
        <f>SUM(G6:G65)</f>
        <v>16</v>
      </c>
      <c r="H67" s="264">
        <f>SUM(H6:H65)</f>
        <v>0</v>
      </c>
      <c r="I67" s="265">
        <f>SUM(I6:I66)</f>
        <v>298</v>
      </c>
    </row>
    <row r="69" spans="1:10" s="45" customFormat="1" ht="12.75">
      <c r="A69" s="659" t="s">
        <v>104</v>
      </c>
      <c r="B69" s="659"/>
      <c r="C69" s="659"/>
      <c r="E69" s="44"/>
      <c r="G69" s="469"/>
      <c r="J69" s="44"/>
    </row>
    <row r="70" spans="1:10" s="45" customFormat="1" ht="12.75">
      <c r="A70" s="44"/>
      <c r="B70" s="470"/>
      <c r="F70" s="45" t="s">
        <v>91</v>
      </c>
      <c r="J70" s="44"/>
    </row>
    <row r="71" spans="1:10" s="45" customFormat="1" ht="12.75">
      <c r="A71" s="44"/>
      <c r="B71" s="470" t="s">
        <v>100</v>
      </c>
      <c r="D71" s="471">
        <f>C67</f>
        <v>198</v>
      </c>
      <c r="E71" s="44" t="s">
        <v>92</v>
      </c>
      <c r="F71" s="54"/>
      <c r="G71" s="44" t="s">
        <v>93</v>
      </c>
      <c r="H71" s="44"/>
      <c r="I71" s="471">
        <f aca="true" t="shared" si="0" ref="I71:I76">D71*F71</f>
        <v>0</v>
      </c>
      <c r="J71" s="44"/>
    </row>
    <row r="72" spans="1:10" s="45" customFormat="1" ht="12.75">
      <c r="A72" s="44"/>
      <c r="B72" s="470" t="s">
        <v>94</v>
      </c>
      <c r="D72" s="471">
        <f>D67</f>
        <v>1</v>
      </c>
      <c r="E72" s="44" t="s">
        <v>92</v>
      </c>
      <c r="F72" s="54"/>
      <c r="G72" s="44" t="s">
        <v>93</v>
      </c>
      <c r="H72" s="44"/>
      <c r="I72" s="471">
        <f t="shared" si="0"/>
        <v>0</v>
      </c>
      <c r="J72" s="44"/>
    </row>
    <row r="73" spans="1:10" s="45" customFormat="1" ht="12.75">
      <c r="A73" s="44"/>
      <c r="B73" s="470" t="s">
        <v>95</v>
      </c>
      <c r="D73" s="471">
        <f>E67</f>
        <v>73</v>
      </c>
      <c r="E73" s="44" t="s">
        <v>92</v>
      </c>
      <c r="F73" s="54"/>
      <c r="G73" s="44" t="s">
        <v>93</v>
      </c>
      <c r="H73" s="44"/>
      <c r="I73" s="471">
        <f t="shared" si="0"/>
        <v>0</v>
      </c>
      <c r="J73" s="44"/>
    </row>
    <row r="74" spans="1:10" s="45" customFormat="1" ht="12.75">
      <c r="A74" s="44"/>
      <c r="B74" s="470" t="s">
        <v>101</v>
      </c>
      <c r="D74" s="471">
        <f>F67</f>
        <v>10</v>
      </c>
      <c r="E74" s="44" t="s">
        <v>92</v>
      </c>
      <c r="F74" s="54"/>
      <c r="G74" s="44" t="s">
        <v>96</v>
      </c>
      <c r="H74" s="44"/>
      <c r="I74" s="471">
        <f t="shared" si="0"/>
        <v>0</v>
      </c>
      <c r="J74" s="44"/>
    </row>
    <row r="75" spans="1:10" s="45" customFormat="1" ht="12.75">
      <c r="A75" s="44"/>
      <c r="B75" s="470" t="s">
        <v>102</v>
      </c>
      <c r="D75" s="471">
        <f>G67</f>
        <v>16</v>
      </c>
      <c r="E75" s="44" t="s">
        <v>92</v>
      </c>
      <c r="F75" s="54"/>
      <c r="G75" s="44" t="s">
        <v>96</v>
      </c>
      <c r="H75" s="44"/>
      <c r="I75" s="471">
        <f t="shared" si="0"/>
        <v>0</v>
      </c>
      <c r="J75" s="44"/>
    </row>
    <row r="76" spans="1:10" s="45" customFormat="1" ht="12.75">
      <c r="A76" s="44"/>
      <c r="B76" s="470" t="s">
        <v>103</v>
      </c>
      <c r="D76" s="471">
        <f>H67</f>
        <v>0</v>
      </c>
      <c r="E76" s="44" t="s">
        <v>92</v>
      </c>
      <c r="F76" s="54"/>
      <c r="G76" s="44" t="s">
        <v>96</v>
      </c>
      <c r="H76" s="44"/>
      <c r="I76" s="471">
        <f t="shared" si="0"/>
        <v>0</v>
      </c>
      <c r="J76" s="44"/>
    </row>
    <row r="77" spans="1:10" s="250" customFormat="1" ht="12.75">
      <c r="A77" s="40"/>
      <c r="B77" s="472" t="s">
        <v>89</v>
      </c>
      <c r="D77" s="473">
        <f>SUM(D71:D76)</f>
        <v>298</v>
      </c>
      <c r="E77" s="40"/>
      <c r="F77" s="479"/>
      <c r="G77" s="40" t="s">
        <v>96</v>
      </c>
      <c r="H77" s="40"/>
      <c r="I77" s="473">
        <f>SUM(I71:I76)</f>
        <v>0</v>
      </c>
      <c r="J77" s="40"/>
    </row>
    <row r="78" spans="1:10" s="45" customFormat="1" ht="12.75">
      <c r="A78" s="44"/>
      <c r="C78" s="470"/>
      <c r="D78" s="250"/>
      <c r="E78" s="40"/>
      <c r="F78" s="250"/>
      <c r="G78" s="40"/>
      <c r="H78" s="40"/>
      <c r="I78" s="473"/>
      <c r="J78" s="44"/>
    </row>
    <row r="79" spans="1:10" s="45" customFormat="1" ht="12.75">
      <c r="A79" s="53" t="s">
        <v>97</v>
      </c>
      <c r="B79" s="53"/>
      <c r="C79" s="474"/>
      <c r="E79" s="44"/>
      <c r="G79" s="469"/>
      <c r="J79" s="44"/>
    </row>
    <row r="80" spans="2:12" s="45" customFormat="1" ht="12.75">
      <c r="B80" s="54" t="s">
        <v>98</v>
      </c>
      <c r="C80" s="54" t="s">
        <v>99</v>
      </c>
      <c r="D80" s="54"/>
      <c r="E80" s="475"/>
      <c r="F80" s="54"/>
      <c r="G80" s="476"/>
      <c r="H80" s="54"/>
      <c r="I80" s="54"/>
      <c r="J80" s="477"/>
      <c r="K80" s="478"/>
      <c r="L80" s="478"/>
    </row>
    <row r="81" spans="1:10" s="45" customFormat="1" ht="12.75">
      <c r="A81" s="44"/>
      <c r="C81" s="470"/>
      <c r="E81" s="44"/>
      <c r="G81" s="469"/>
      <c r="J81" s="44"/>
    </row>
  </sheetData>
  <sheetProtection/>
  <mergeCells count="8">
    <mergeCell ref="A67:B67"/>
    <mergeCell ref="A2:I2"/>
    <mergeCell ref="A1:I1"/>
    <mergeCell ref="A69:C69"/>
    <mergeCell ref="C4:H4"/>
    <mergeCell ref="I4:I5"/>
    <mergeCell ref="A4:A5"/>
    <mergeCell ref="B4:B5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83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L150" sqref="L150"/>
    </sheetView>
  </sheetViews>
  <sheetFormatPr defaultColWidth="9.140625" defaultRowHeight="15"/>
  <cols>
    <col min="1" max="1" width="9.140625" style="7" customWidth="1"/>
    <col min="2" max="2" width="67.140625" style="7" customWidth="1"/>
    <col min="3" max="3" width="8.28125" style="7" customWidth="1"/>
    <col min="4" max="8" width="9.140625" style="20" customWidth="1"/>
    <col min="9" max="9" width="12.140625" style="20" customWidth="1"/>
    <col min="10" max="10" width="10.140625" style="20" customWidth="1"/>
    <col min="11" max="22" width="9.140625" style="7" customWidth="1"/>
    <col min="23" max="23" width="16.8515625" style="7" customWidth="1"/>
    <col min="24" max="24" width="11.28125" style="568" customWidth="1"/>
    <col min="25" max="25" width="14.57421875" style="7" bestFit="1" customWidth="1"/>
    <col min="26" max="26" width="16.7109375" style="7" customWidth="1"/>
    <col min="27" max="27" width="14.140625" style="7" customWidth="1"/>
    <col min="28" max="31" width="12.00390625" style="7" customWidth="1"/>
    <col min="32" max="32" width="18.421875" style="7" customWidth="1"/>
    <col min="33" max="33" width="10.57421875" style="7" bestFit="1" customWidth="1"/>
    <col min="34" max="16384" width="9.140625" style="7" customWidth="1"/>
  </cols>
  <sheetData>
    <row r="2" spans="1:30" ht="15" customHeight="1">
      <c r="A2" s="673" t="s">
        <v>316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</row>
    <row r="3" spans="1:7" ht="15.75" customHeight="1" thickBot="1">
      <c r="A3" s="247"/>
      <c r="B3" s="247"/>
      <c r="C3" s="247"/>
      <c r="D3" s="247"/>
      <c r="E3" s="247"/>
      <c r="F3" s="247"/>
      <c r="G3" s="247"/>
    </row>
    <row r="4" spans="1:31" s="247" customFormat="1" ht="31.5" customHeight="1">
      <c r="A4" s="653" t="s">
        <v>0</v>
      </c>
      <c r="B4" s="513" t="s">
        <v>163</v>
      </c>
      <c r="C4" s="412"/>
      <c r="D4" s="663" t="s">
        <v>2</v>
      </c>
      <c r="E4" s="660"/>
      <c r="F4" s="660"/>
      <c r="G4" s="660"/>
      <c r="H4" s="660"/>
      <c r="I4" s="661"/>
      <c r="J4" s="412" t="s">
        <v>3</v>
      </c>
      <c r="K4" s="687" t="s">
        <v>105</v>
      </c>
      <c r="L4" s="688"/>
      <c r="M4" s="688"/>
      <c r="N4" s="688"/>
      <c r="O4" s="688"/>
      <c r="P4" s="689"/>
      <c r="Q4" s="682" t="s">
        <v>106</v>
      </c>
      <c r="R4" s="683"/>
      <c r="S4" s="683"/>
      <c r="T4" s="683"/>
      <c r="U4" s="683"/>
      <c r="V4" s="684"/>
      <c r="W4" s="665" t="s">
        <v>170</v>
      </c>
      <c r="X4" s="679" t="s">
        <v>171</v>
      </c>
      <c r="Y4" s="682" t="s">
        <v>162</v>
      </c>
      <c r="Z4" s="683"/>
      <c r="AA4" s="683"/>
      <c r="AB4" s="683"/>
      <c r="AC4" s="683"/>
      <c r="AD4" s="684"/>
      <c r="AE4" s="685" t="s">
        <v>178</v>
      </c>
    </row>
    <row r="5" spans="1:31" s="247" customFormat="1" ht="81" customHeight="1" thickBot="1">
      <c r="A5" s="654"/>
      <c r="B5" s="678"/>
      <c r="C5" s="413"/>
      <c r="D5" s="397" t="s">
        <v>82</v>
      </c>
      <c r="E5" s="262" t="s">
        <v>135</v>
      </c>
      <c r="F5" s="262" t="s">
        <v>84</v>
      </c>
      <c r="G5" s="262" t="s">
        <v>85</v>
      </c>
      <c r="H5" s="227" t="s">
        <v>86</v>
      </c>
      <c r="I5" s="268" t="s">
        <v>87</v>
      </c>
      <c r="J5" s="413"/>
      <c r="K5" s="269" t="s">
        <v>109</v>
      </c>
      <c r="L5" s="227" t="s">
        <v>107</v>
      </c>
      <c r="M5" s="227" t="s">
        <v>108</v>
      </c>
      <c r="N5" s="227" t="s">
        <v>110</v>
      </c>
      <c r="O5" s="227" t="s">
        <v>86</v>
      </c>
      <c r="P5" s="268" t="s">
        <v>87</v>
      </c>
      <c r="Q5" s="271" t="s">
        <v>136</v>
      </c>
      <c r="R5" s="229" t="s">
        <v>165</v>
      </c>
      <c r="S5" s="229" t="s">
        <v>166</v>
      </c>
      <c r="T5" s="229" t="s">
        <v>167</v>
      </c>
      <c r="U5" s="229" t="s">
        <v>168</v>
      </c>
      <c r="V5" s="272" t="s">
        <v>169</v>
      </c>
      <c r="W5" s="666"/>
      <c r="X5" s="680"/>
      <c r="Y5" s="271" t="s">
        <v>172</v>
      </c>
      <c r="Z5" s="229" t="s">
        <v>173</v>
      </c>
      <c r="AA5" s="229" t="s">
        <v>174</v>
      </c>
      <c r="AB5" s="229" t="s">
        <v>175</v>
      </c>
      <c r="AC5" s="229" t="s">
        <v>176</v>
      </c>
      <c r="AD5" s="272" t="s">
        <v>177</v>
      </c>
      <c r="AE5" s="686"/>
    </row>
    <row r="6" spans="1:31" ht="16.5" thickBot="1">
      <c r="A6" s="431">
        <v>1</v>
      </c>
      <c r="B6" s="273">
        <v>2</v>
      </c>
      <c r="C6" s="91"/>
      <c r="D6" s="61">
        <v>3</v>
      </c>
      <c r="E6" s="1">
        <v>4</v>
      </c>
      <c r="F6" s="1">
        <v>5</v>
      </c>
      <c r="G6" s="1">
        <v>6</v>
      </c>
      <c r="H6" s="1">
        <v>7</v>
      </c>
      <c r="I6" s="245">
        <v>8</v>
      </c>
      <c r="J6" s="91">
        <v>9</v>
      </c>
      <c r="K6" s="61">
        <v>10</v>
      </c>
      <c r="L6" s="1">
        <v>11</v>
      </c>
      <c r="M6" s="1">
        <v>12</v>
      </c>
      <c r="N6" s="1">
        <v>13</v>
      </c>
      <c r="O6" s="1">
        <v>14</v>
      </c>
      <c r="P6" s="245">
        <v>15</v>
      </c>
      <c r="Q6" s="61">
        <v>16</v>
      </c>
      <c r="R6" s="1">
        <v>17</v>
      </c>
      <c r="S6" s="1">
        <v>18</v>
      </c>
      <c r="T6" s="1">
        <v>19</v>
      </c>
      <c r="U6" s="1">
        <v>20</v>
      </c>
      <c r="V6" s="245">
        <v>21</v>
      </c>
      <c r="W6" s="273">
        <v>22</v>
      </c>
      <c r="X6" s="569">
        <v>23</v>
      </c>
      <c r="Y6" s="61">
        <v>24</v>
      </c>
      <c r="Z6" s="1">
        <v>25</v>
      </c>
      <c r="AA6" s="1">
        <v>26</v>
      </c>
      <c r="AB6" s="1">
        <v>27</v>
      </c>
      <c r="AC6" s="1">
        <v>28</v>
      </c>
      <c r="AD6" s="245">
        <v>29</v>
      </c>
      <c r="AE6" s="257">
        <v>30</v>
      </c>
    </row>
    <row r="7" spans="1:31" ht="16.5" thickBot="1">
      <c r="A7" s="432">
        <v>2</v>
      </c>
      <c r="B7" s="437" t="s">
        <v>179</v>
      </c>
      <c r="C7" s="258" t="s">
        <v>92</v>
      </c>
      <c r="D7" s="57"/>
      <c r="E7" s="55">
        <v>4</v>
      </c>
      <c r="F7" s="55">
        <v>1</v>
      </c>
      <c r="G7" s="55"/>
      <c r="H7" s="164"/>
      <c r="I7" s="165"/>
      <c r="J7" s="136">
        <f>SUM(D7:I7)</f>
        <v>5</v>
      </c>
      <c r="K7" s="512"/>
      <c r="L7" s="514"/>
      <c r="M7" s="514"/>
      <c r="N7" s="514"/>
      <c r="O7" s="514"/>
      <c r="P7" s="515"/>
      <c r="Q7" s="522">
        <f aca="true" t="shared" si="0" ref="Q7:S10">D7*K7</f>
        <v>0</v>
      </c>
      <c r="R7" s="523">
        <f t="shared" si="0"/>
        <v>0</v>
      </c>
      <c r="S7" s="523">
        <f t="shared" si="0"/>
        <v>0</v>
      </c>
      <c r="T7" s="523">
        <f aca="true" t="shared" si="1" ref="T7:V10">G7*N7</f>
        <v>0</v>
      </c>
      <c r="U7" s="523">
        <f t="shared" si="1"/>
        <v>0</v>
      </c>
      <c r="V7" s="524">
        <f t="shared" si="1"/>
        <v>0</v>
      </c>
      <c r="W7" s="531">
        <f>SUM(Q7:V7)</f>
        <v>0</v>
      </c>
      <c r="X7" s="166">
        <v>100</v>
      </c>
      <c r="Y7" s="259">
        <f aca="true" t="shared" si="2" ref="Y7:AD9">Q7</f>
        <v>0</v>
      </c>
      <c r="Z7" s="260">
        <f t="shared" si="2"/>
        <v>0</v>
      </c>
      <c r="AA7" s="260">
        <f t="shared" si="2"/>
        <v>0</v>
      </c>
      <c r="AB7" s="260">
        <f t="shared" si="2"/>
        <v>0</v>
      </c>
      <c r="AC7" s="260">
        <f t="shared" si="2"/>
        <v>0</v>
      </c>
      <c r="AD7" s="261">
        <f t="shared" si="2"/>
        <v>0</v>
      </c>
      <c r="AE7" s="169">
        <f>SUM(Y7:AD7)</f>
        <v>0</v>
      </c>
    </row>
    <row r="8" spans="1:31" ht="16.5" thickBot="1">
      <c r="A8" s="431">
        <v>3</v>
      </c>
      <c r="B8" s="438" t="s">
        <v>180</v>
      </c>
      <c r="C8" s="243" t="s">
        <v>92</v>
      </c>
      <c r="D8" s="61">
        <v>5</v>
      </c>
      <c r="E8" s="1"/>
      <c r="F8" s="1">
        <v>1</v>
      </c>
      <c r="G8" s="1"/>
      <c r="H8" s="39"/>
      <c r="I8" s="80"/>
      <c r="J8" s="90">
        <f>SUM(D8:I8)</f>
        <v>6</v>
      </c>
      <c r="K8" s="516"/>
      <c r="L8" s="517"/>
      <c r="M8" s="517"/>
      <c r="N8" s="517"/>
      <c r="O8" s="517"/>
      <c r="P8" s="518"/>
      <c r="Q8" s="525">
        <f t="shared" si="0"/>
        <v>0</v>
      </c>
      <c r="R8" s="526">
        <f t="shared" si="0"/>
        <v>0</v>
      </c>
      <c r="S8" s="526">
        <f t="shared" si="0"/>
        <v>0</v>
      </c>
      <c r="T8" s="526">
        <f t="shared" si="1"/>
        <v>0</v>
      </c>
      <c r="U8" s="526">
        <f t="shared" si="1"/>
        <v>0</v>
      </c>
      <c r="V8" s="527">
        <f t="shared" si="1"/>
        <v>0</v>
      </c>
      <c r="W8" s="532">
        <f>SUM(Q8:V8)</f>
        <v>0</v>
      </c>
      <c r="X8" s="138">
        <v>100</v>
      </c>
      <c r="Y8" s="155">
        <f>Q8</f>
        <v>0</v>
      </c>
      <c r="Z8" s="156">
        <f t="shared" si="2"/>
        <v>0</v>
      </c>
      <c r="AA8" s="156">
        <f t="shared" si="2"/>
        <v>0</v>
      </c>
      <c r="AB8" s="156">
        <f t="shared" si="2"/>
        <v>0</v>
      </c>
      <c r="AC8" s="156">
        <f t="shared" si="2"/>
        <v>0</v>
      </c>
      <c r="AD8" s="157">
        <f t="shared" si="2"/>
        <v>0</v>
      </c>
      <c r="AE8" s="148">
        <f>SUM(Y8:AD8)</f>
        <v>0</v>
      </c>
    </row>
    <row r="9" spans="1:31" ht="16.5" thickBot="1">
      <c r="A9" s="431">
        <v>4</v>
      </c>
      <c r="B9" s="438" t="s">
        <v>181</v>
      </c>
      <c r="C9" s="170" t="s">
        <v>92</v>
      </c>
      <c r="D9" s="61">
        <v>4</v>
      </c>
      <c r="E9" s="1">
        <v>1</v>
      </c>
      <c r="F9" s="204">
        <v>1</v>
      </c>
      <c r="G9" s="1">
        <v>1</v>
      </c>
      <c r="H9" s="39"/>
      <c r="I9" s="80"/>
      <c r="J9" s="90">
        <f>SUM(D9:I9)</f>
        <v>7</v>
      </c>
      <c r="K9" s="516"/>
      <c r="L9" s="517"/>
      <c r="M9" s="517"/>
      <c r="N9" s="517"/>
      <c r="O9" s="517"/>
      <c r="P9" s="518"/>
      <c r="Q9" s="525">
        <f t="shared" si="0"/>
        <v>0</v>
      </c>
      <c r="R9" s="526">
        <f t="shared" si="0"/>
        <v>0</v>
      </c>
      <c r="S9" s="526">
        <f t="shared" si="0"/>
        <v>0</v>
      </c>
      <c r="T9" s="526">
        <f t="shared" si="1"/>
        <v>0</v>
      </c>
      <c r="U9" s="526">
        <f t="shared" si="1"/>
        <v>0</v>
      </c>
      <c r="V9" s="527">
        <f t="shared" si="1"/>
        <v>0</v>
      </c>
      <c r="W9" s="532">
        <f>SUM(Q9:V9)</f>
        <v>0</v>
      </c>
      <c r="X9" s="138">
        <v>100</v>
      </c>
      <c r="Y9" s="155">
        <f t="shared" si="2"/>
        <v>0</v>
      </c>
      <c r="Z9" s="156">
        <f t="shared" si="2"/>
        <v>0</v>
      </c>
      <c r="AA9" s="156">
        <f t="shared" si="2"/>
        <v>0</v>
      </c>
      <c r="AB9" s="156">
        <f t="shared" si="2"/>
        <v>0</v>
      </c>
      <c r="AC9" s="156">
        <f t="shared" si="2"/>
        <v>0</v>
      </c>
      <c r="AD9" s="157">
        <f t="shared" si="2"/>
        <v>0</v>
      </c>
      <c r="AE9" s="148">
        <f>SUM(Y9:AD9)</f>
        <v>0</v>
      </c>
    </row>
    <row r="10" spans="1:32" ht="16.5" thickBot="1">
      <c r="A10" s="681">
        <v>5</v>
      </c>
      <c r="B10" s="439" t="s">
        <v>117</v>
      </c>
      <c r="C10" s="435"/>
      <c r="D10" s="17">
        <v>4</v>
      </c>
      <c r="E10" s="22"/>
      <c r="F10" s="202">
        <v>2</v>
      </c>
      <c r="G10" s="22"/>
      <c r="H10" s="23">
        <v>1</v>
      </c>
      <c r="I10" s="203"/>
      <c r="J10" s="90">
        <v>7</v>
      </c>
      <c r="K10" s="519"/>
      <c r="L10" s="520"/>
      <c r="M10" s="520"/>
      <c r="N10" s="520"/>
      <c r="O10" s="520"/>
      <c r="P10" s="521"/>
      <c r="Q10" s="528">
        <f t="shared" si="0"/>
        <v>0</v>
      </c>
      <c r="R10" s="529">
        <f t="shared" si="0"/>
        <v>0</v>
      </c>
      <c r="S10" s="529">
        <f t="shared" si="0"/>
        <v>0</v>
      </c>
      <c r="T10" s="529">
        <f t="shared" si="1"/>
        <v>0</v>
      </c>
      <c r="U10" s="529">
        <f t="shared" si="1"/>
        <v>0</v>
      </c>
      <c r="V10" s="530">
        <f t="shared" si="1"/>
        <v>0</v>
      </c>
      <c r="W10" s="533">
        <f>SUM(Q10:V10)</f>
        <v>0</v>
      </c>
      <c r="X10" s="570"/>
      <c r="Y10" s="114"/>
      <c r="Z10" s="18"/>
      <c r="AA10" s="18"/>
      <c r="AB10" s="18"/>
      <c r="AC10" s="18"/>
      <c r="AD10" s="115"/>
      <c r="AE10" s="153"/>
      <c r="AF10" s="137">
        <f>AE11+AE12</f>
        <v>0</v>
      </c>
    </row>
    <row r="11" spans="1:31" ht="16.5" thickBot="1">
      <c r="A11" s="671"/>
      <c r="B11" s="440" t="s">
        <v>182</v>
      </c>
      <c r="C11" s="173" t="s">
        <v>92</v>
      </c>
      <c r="D11" s="95"/>
      <c r="E11" s="11"/>
      <c r="F11" s="11"/>
      <c r="G11" s="11"/>
      <c r="H11" s="30"/>
      <c r="I11" s="82"/>
      <c r="J11" s="90"/>
      <c r="K11" s="99"/>
      <c r="L11" s="6"/>
      <c r="M11" s="6"/>
      <c r="N11" s="6"/>
      <c r="O11" s="6"/>
      <c r="P11" s="67"/>
      <c r="Q11" s="99"/>
      <c r="R11" s="6"/>
      <c r="S11" s="6"/>
      <c r="T11" s="6"/>
      <c r="U11" s="6"/>
      <c r="V11" s="67"/>
      <c r="W11" s="275"/>
      <c r="X11" s="106">
        <v>35.51</v>
      </c>
      <c r="Y11" s="128">
        <f>Q10*X11%</f>
        <v>0</v>
      </c>
      <c r="Z11" s="129">
        <f>R10*X11%</f>
        <v>0</v>
      </c>
      <c r="AA11" s="129">
        <f>S10*X11%</f>
        <v>0</v>
      </c>
      <c r="AB11" s="129">
        <f>T10*X11%</f>
        <v>0</v>
      </c>
      <c r="AC11" s="129">
        <f>U10*X11%</f>
        <v>0</v>
      </c>
      <c r="AD11" s="130">
        <f>V10*X11%</f>
        <v>0</v>
      </c>
      <c r="AE11" s="150">
        <f>SUM(Y11:AD11)</f>
        <v>0</v>
      </c>
    </row>
    <row r="12" spans="1:31" ht="16.5" thickBot="1">
      <c r="A12" s="672"/>
      <c r="B12" s="441" t="s">
        <v>183</v>
      </c>
      <c r="C12" s="171" t="s">
        <v>92</v>
      </c>
      <c r="D12" s="93"/>
      <c r="E12" s="19"/>
      <c r="F12" s="68"/>
      <c r="G12" s="19"/>
      <c r="H12" s="69"/>
      <c r="I12" s="83"/>
      <c r="J12" s="90"/>
      <c r="K12" s="100"/>
      <c r="L12" s="70"/>
      <c r="M12" s="70"/>
      <c r="N12" s="70"/>
      <c r="O12" s="70"/>
      <c r="P12" s="71"/>
      <c r="Q12" s="100"/>
      <c r="R12" s="70"/>
      <c r="S12" s="70"/>
      <c r="T12" s="70"/>
      <c r="U12" s="70"/>
      <c r="V12" s="71"/>
      <c r="W12" s="276"/>
      <c r="X12" s="107">
        <v>64.49</v>
      </c>
      <c r="Y12" s="128">
        <f>Q10*X12%</f>
        <v>0</v>
      </c>
      <c r="Z12" s="129">
        <f>R10*X12%</f>
        <v>0</v>
      </c>
      <c r="AA12" s="129">
        <f>S10*X12%</f>
        <v>0</v>
      </c>
      <c r="AB12" s="129">
        <f>T10*X12%</f>
        <v>0</v>
      </c>
      <c r="AC12" s="129">
        <f>U10*X12%</f>
        <v>0</v>
      </c>
      <c r="AD12" s="130">
        <f>V10*X12%</f>
        <v>0</v>
      </c>
      <c r="AE12" s="151">
        <f>SUM(Y12:AD12)</f>
        <v>0</v>
      </c>
    </row>
    <row r="13" spans="1:32" ht="16.5" thickBot="1">
      <c r="A13" s="670">
        <v>6</v>
      </c>
      <c r="B13" s="442" t="s">
        <v>118</v>
      </c>
      <c r="C13" s="172"/>
      <c r="D13" s="92">
        <v>3</v>
      </c>
      <c r="E13" s="63"/>
      <c r="F13" s="62">
        <v>1</v>
      </c>
      <c r="G13" s="63"/>
      <c r="H13" s="64">
        <v>1</v>
      </c>
      <c r="I13" s="81"/>
      <c r="J13" s="90">
        <f>SUM(D13:I13)</f>
        <v>5</v>
      </c>
      <c r="K13" s="540"/>
      <c r="L13" s="541"/>
      <c r="M13" s="541"/>
      <c r="N13" s="541"/>
      <c r="O13" s="541"/>
      <c r="P13" s="542"/>
      <c r="Q13" s="543">
        <f aca="true" t="shared" si="3" ref="Q13:V13">D13*K13</f>
        <v>0</v>
      </c>
      <c r="R13" s="544">
        <f t="shared" si="3"/>
        <v>0</v>
      </c>
      <c r="S13" s="544">
        <f t="shared" si="3"/>
        <v>0</v>
      </c>
      <c r="T13" s="544">
        <f t="shared" si="3"/>
        <v>0</v>
      </c>
      <c r="U13" s="544">
        <f t="shared" si="3"/>
        <v>0</v>
      </c>
      <c r="V13" s="545">
        <f t="shared" si="3"/>
        <v>0</v>
      </c>
      <c r="W13" s="546">
        <f>SUM(Q13:V13)</f>
        <v>0</v>
      </c>
      <c r="X13" s="105"/>
      <c r="Y13" s="98"/>
      <c r="Z13" s="65"/>
      <c r="AA13" s="65"/>
      <c r="AB13" s="65"/>
      <c r="AC13" s="65"/>
      <c r="AD13" s="66"/>
      <c r="AE13" s="149"/>
      <c r="AF13" s="137">
        <f>AE14+AE15</f>
        <v>0</v>
      </c>
    </row>
    <row r="14" spans="1:31" ht="16.5" thickBot="1">
      <c r="A14" s="671"/>
      <c r="B14" s="440" t="s">
        <v>184</v>
      </c>
      <c r="C14" s="173" t="s">
        <v>92</v>
      </c>
      <c r="D14" s="14"/>
      <c r="E14" s="11"/>
      <c r="F14" s="2"/>
      <c r="G14" s="11"/>
      <c r="H14" s="30"/>
      <c r="I14" s="82"/>
      <c r="J14" s="90"/>
      <c r="K14" s="99"/>
      <c r="L14" s="6"/>
      <c r="M14" s="6"/>
      <c r="N14" s="6"/>
      <c r="O14" s="6"/>
      <c r="P14" s="67"/>
      <c r="Q14" s="99"/>
      <c r="R14" s="6"/>
      <c r="S14" s="6"/>
      <c r="T14" s="6"/>
      <c r="U14" s="6"/>
      <c r="V14" s="67"/>
      <c r="W14" s="275"/>
      <c r="X14" s="108">
        <v>33</v>
      </c>
      <c r="Y14" s="128">
        <f>Q13*X14%</f>
        <v>0</v>
      </c>
      <c r="Z14" s="129">
        <f>R13*X14%</f>
        <v>0</v>
      </c>
      <c r="AA14" s="129">
        <f>S13*X14%</f>
        <v>0</v>
      </c>
      <c r="AB14" s="129">
        <f>T13*X14%</f>
        <v>0</v>
      </c>
      <c r="AC14" s="129">
        <f>U13*X14%</f>
        <v>0</v>
      </c>
      <c r="AD14" s="130">
        <f>V13*X14%</f>
        <v>0</v>
      </c>
      <c r="AE14" s="150">
        <f>SUM(Y14:AD14)</f>
        <v>0</v>
      </c>
    </row>
    <row r="15" spans="1:31" ht="16.5" thickBot="1">
      <c r="A15" s="672"/>
      <c r="B15" s="443" t="s">
        <v>185</v>
      </c>
      <c r="C15" s="171"/>
      <c r="D15" s="93"/>
      <c r="E15" s="19"/>
      <c r="F15" s="68"/>
      <c r="G15" s="19"/>
      <c r="H15" s="69"/>
      <c r="I15" s="83"/>
      <c r="J15" s="90"/>
      <c r="K15" s="100"/>
      <c r="L15" s="70"/>
      <c r="M15" s="70"/>
      <c r="N15" s="70"/>
      <c r="O15" s="70"/>
      <c r="P15" s="71"/>
      <c r="Q15" s="100"/>
      <c r="R15" s="70"/>
      <c r="S15" s="70"/>
      <c r="T15" s="70"/>
      <c r="U15" s="70"/>
      <c r="V15" s="71"/>
      <c r="W15" s="276"/>
      <c r="X15" s="109">
        <v>67</v>
      </c>
      <c r="Y15" s="128">
        <f>Q13*X15%</f>
        <v>0</v>
      </c>
      <c r="Z15" s="129">
        <f>R13*X15%</f>
        <v>0</v>
      </c>
      <c r="AA15" s="129">
        <f>S13*X15%</f>
        <v>0</v>
      </c>
      <c r="AB15" s="129">
        <f>T13*X15%</f>
        <v>0</v>
      </c>
      <c r="AC15" s="129">
        <f>U13*X15%</f>
        <v>0</v>
      </c>
      <c r="AD15" s="130">
        <f>V13*X15%</f>
        <v>0</v>
      </c>
      <c r="AE15" s="151">
        <f>SUM(Y15:AD15)</f>
        <v>0</v>
      </c>
    </row>
    <row r="16" spans="1:32" ht="16.5" thickBot="1">
      <c r="A16" s="670">
        <v>7</v>
      </c>
      <c r="B16" s="442" t="s">
        <v>122</v>
      </c>
      <c r="C16" s="172"/>
      <c r="D16" s="92">
        <v>4</v>
      </c>
      <c r="E16" s="62"/>
      <c r="F16" s="62">
        <v>1</v>
      </c>
      <c r="G16" s="62"/>
      <c r="H16" s="64"/>
      <c r="I16" s="81"/>
      <c r="J16" s="90">
        <f>SUM(D16:I16)</f>
        <v>5</v>
      </c>
      <c r="K16" s="540"/>
      <c r="L16" s="541"/>
      <c r="M16" s="541"/>
      <c r="N16" s="541"/>
      <c r="O16" s="541"/>
      <c r="P16" s="542"/>
      <c r="Q16" s="543">
        <f aca="true" t="shared" si="4" ref="Q16:V16">D16*K16</f>
        <v>0</v>
      </c>
      <c r="R16" s="544">
        <f t="shared" si="4"/>
        <v>0</v>
      </c>
      <c r="S16" s="544">
        <f t="shared" si="4"/>
        <v>0</v>
      </c>
      <c r="T16" s="544">
        <f t="shared" si="4"/>
        <v>0</v>
      </c>
      <c r="U16" s="544">
        <f t="shared" si="4"/>
        <v>0</v>
      </c>
      <c r="V16" s="545">
        <f t="shared" si="4"/>
        <v>0</v>
      </c>
      <c r="W16" s="546">
        <f>SUM(Q16:V16)</f>
        <v>0</v>
      </c>
      <c r="X16" s="567"/>
      <c r="Y16" s="98"/>
      <c r="Z16" s="65"/>
      <c r="AA16" s="65"/>
      <c r="AB16" s="65"/>
      <c r="AC16" s="65"/>
      <c r="AD16" s="66"/>
      <c r="AE16" s="149"/>
      <c r="AF16" s="137">
        <f>AE17+AE18</f>
        <v>0</v>
      </c>
    </row>
    <row r="17" spans="1:31" ht="16.5" thickBot="1">
      <c r="A17" s="671"/>
      <c r="B17" s="440" t="s">
        <v>186</v>
      </c>
      <c r="C17" s="173" t="s">
        <v>92</v>
      </c>
      <c r="D17" s="14"/>
      <c r="E17" s="2"/>
      <c r="F17" s="2"/>
      <c r="G17" s="2"/>
      <c r="H17" s="30"/>
      <c r="I17" s="82"/>
      <c r="J17" s="90"/>
      <c r="K17" s="99"/>
      <c r="L17" s="6"/>
      <c r="M17" s="6"/>
      <c r="N17" s="6"/>
      <c r="O17" s="6"/>
      <c r="P17" s="67"/>
      <c r="Q17" s="99"/>
      <c r="R17" s="6"/>
      <c r="S17" s="6"/>
      <c r="T17" s="6"/>
      <c r="U17" s="6"/>
      <c r="V17" s="67"/>
      <c r="W17" s="275"/>
      <c r="X17" s="108">
        <v>49.69</v>
      </c>
      <c r="Y17" s="128">
        <f>Q16*X17%</f>
        <v>0</v>
      </c>
      <c r="Z17" s="129">
        <f>R16*X17%</f>
        <v>0</v>
      </c>
      <c r="AA17" s="129">
        <f>S16*X17%</f>
        <v>0</v>
      </c>
      <c r="AB17" s="129">
        <f>T16*X17%</f>
        <v>0</v>
      </c>
      <c r="AC17" s="129">
        <f>U16*X17%</f>
        <v>0</v>
      </c>
      <c r="AD17" s="130">
        <f>V16*X17%</f>
        <v>0</v>
      </c>
      <c r="AE17" s="150">
        <f>SUM(Y17:AD17)</f>
        <v>0</v>
      </c>
    </row>
    <row r="18" spans="1:31" ht="16.5" thickBot="1">
      <c r="A18" s="672"/>
      <c r="B18" s="443" t="s">
        <v>187</v>
      </c>
      <c r="C18" s="171"/>
      <c r="D18" s="93"/>
      <c r="E18" s="68"/>
      <c r="F18" s="68"/>
      <c r="G18" s="68"/>
      <c r="H18" s="69"/>
      <c r="I18" s="83"/>
      <c r="J18" s="90"/>
      <c r="K18" s="100"/>
      <c r="L18" s="70"/>
      <c r="M18" s="70"/>
      <c r="N18" s="70"/>
      <c r="O18" s="70"/>
      <c r="P18" s="71"/>
      <c r="Q18" s="100"/>
      <c r="R18" s="70"/>
      <c r="S18" s="70"/>
      <c r="T18" s="70"/>
      <c r="U18" s="70"/>
      <c r="V18" s="71"/>
      <c r="W18" s="276"/>
      <c r="X18" s="109">
        <v>50.31</v>
      </c>
      <c r="Y18" s="128">
        <f>Q16*X18%</f>
        <v>0</v>
      </c>
      <c r="Z18" s="129">
        <f>R16*X18%</f>
        <v>0</v>
      </c>
      <c r="AA18" s="129">
        <f>S16*X18%</f>
        <v>0</v>
      </c>
      <c r="AB18" s="129">
        <f>T16*X18%</f>
        <v>0</v>
      </c>
      <c r="AC18" s="129">
        <f>U16*X18%</f>
        <v>0</v>
      </c>
      <c r="AD18" s="130">
        <f>V16*X18%</f>
        <v>0</v>
      </c>
      <c r="AE18" s="151">
        <f>SUM(Y18:AD18)</f>
        <v>0</v>
      </c>
    </row>
    <row r="19" spans="1:31" ht="16.5" thickBot="1">
      <c r="A19" s="433">
        <v>8</v>
      </c>
      <c r="B19" s="444" t="s">
        <v>312</v>
      </c>
      <c r="C19" s="174"/>
      <c r="D19" s="37">
        <v>4</v>
      </c>
      <c r="E19" s="38"/>
      <c r="F19" s="38">
        <v>1</v>
      </c>
      <c r="G19" s="38"/>
      <c r="H19" s="39"/>
      <c r="I19" s="80"/>
      <c r="J19" s="90">
        <f>SUM(D19:I19)</f>
        <v>5</v>
      </c>
      <c r="K19" s="516"/>
      <c r="L19" s="517"/>
      <c r="M19" s="517"/>
      <c r="N19" s="517"/>
      <c r="O19" s="517"/>
      <c r="P19" s="518"/>
      <c r="Q19" s="548">
        <f>D19*K19</f>
        <v>0</v>
      </c>
      <c r="R19" s="549">
        <f aca="true" t="shared" si="5" ref="R19:V20">E19*L19</f>
        <v>0</v>
      </c>
      <c r="S19" s="549">
        <f t="shared" si="5"/>
        <v>0</v>
      </c>
      <c r="T19" s="549">
        <f t="shared" si="5"/>
        <v>0</v>
      </c>
      <c r="U19" s="549">
        <f t="shared" si="5"/>
        <v>0</v>
      </c>
      <c r="V19" s="550">
        <f t="shared" si="5"/>
        <v>0</v>
      </c>
      <c r="W19" s="551">
        <f>SUM(Q19:V19)</f>
        <v>0</v>
      </c>
      <c r="X19" s="571">
        <v>100</v>
      </c>
      <c r="Y19" s="131">
        <f>Q19*X19%</f>
        <v>0</v>
      </c>
      <c r="Z19" s="132">
        <f>R19*X19%</f>
        <v>0</v>
      </c>
      <c r="AA19" s="132">
        <f>S19</f>
        <v>0</v>
      </c>
      <c r="AB19" s="132">
        <f>T19*Z19%</f>
        <v>0</v>
      </c>
      <c r="AC19" s="132">
        <f>U19*AA19%</f>
        <v>0</v>
      </c>
      <c r="AD19" s="279">
        <f>V19*AB19%</f>
        <v>0</v>
      </c>
      <c r="AE19" s="152">
        <f>SUM(Y19:AD19)</f>
        <v>0</v>
      </c>
    </row>
    <row r="20" spans="1:32" ht="16.5" thickBot="1">
      <c r="A20" s="670">
        <v>9</v>
      </c>
      <c r="B20" s="442" t="s">
        <v>119</v>
      </c>
      <c r="C20" s="172"/>
      <c r="D20" s="94">
        <v>5</v>
      </c>
      <c r="E20" s="63"/>
      <c r="F20" s="62">
        <v>1</v>
      </c>
      <c r="G20" s="62">
        <v>1</v>
      </c>
      <c r="H20" s="64"/>
      <c r="I20" s="81"/>
      <c r="J20" s="90">
        <f>SUM(D20:I20)</f>
        <v>7</v>
      </c>
      <c r="K20" s="540"/>
      <c r="L20" s="541"/>
      <c r="M20" s="541"/>
      <c r="N20" s="541"/>
      <c r="O20" s="541"/>
      <c r="P20" s="542"/>
      <c r="Q20" s="528">
        <f>D20*K20</f>
        <v>0</v>
      </c>
      <c r="R20" s="529">
        <f t="shared" si="5"/>
        <v>0</v>
      </c>
      <c r="S20" s="529">
        <f t="shared" si="5"/>
        <v>0</v>
      </c>
      <c r="T20" s="529">
        <f t="shared" si="5"/>
        <v>0</v>
      </c>
      <c r="U20" s="529">
        <f t="shared" si="5"/>
        <v>0</v>
      </c>
      <c r="V20" s="530">
        <f t="shared" si="5"/>
        <v>0</v>
      </c>
      <c r="W20" s="552">
        <f>SUM(Q20:V20)</f>
        <v>0</v>
      </c>
      <c r="X20" s="105"/>
      <c r="Y20" s="98"/>
      <c r="Z20" s="65"/>
      <c r="AA20" s="65"/>
      <c r="AB20" s="65"/>
      <c r="AC20" s="65"/>
      <c r="AD20" s="66"/>
      <c r="AE20" s="149"/>
      <c r="AF20" s="137">
        <f>AE21+AE22+AE23+AE24</f>
        <v>0</v>
      </c>
    </row>
    <row r="21" spans="1:31" ht="16.5" thickBot="1">
      <c r="A21" s="671"/>
      <c r="B21" s="440" t="s">
        <v>188</v>
      </c>
      <c r="C21" s="173" t="s">
        <v>92</v>
      </c>
      <c r="D21" s="95"/>
      <c r="E21" s="11"/>
      <c r="F21" s="2"/>
      <c r="G21" s="2"/>
      <c r="H21" s="30"/>
      <c r="I21" s="82"/>
      <c r="J21" s="90"/>
      <c r="K21" s="99"/>
      <c r="L21" s="6"/>
      <c r="M21" s="6"/>
      <c r="N21" s="6"/>
      <c r="O21" s="6"/>
      <c r="P21" s="67"/>
      <c r="Q21" s="99"/>
      <c r="R21" s="6"/>
      <c r="S21" s="6"/>
      <c r="T21" s="6"/>
      <c r="U21" s="6"/>
      <c r="V21" s="67"/>
      <c r="W21" s="277"/>
      <c r="X21" s="106">
        <v>23.62</v>
      </c>
      <c r="Y21" s="128">
        <f>Q20*X21%</f>
        <v>0</v>
      </c>
      <c r="Z21" s="129">
        <f>R20*X21%</f>
        <v>0</v>
      </c>
      <c r="AA21" s="129">
        <f>S20*X21%</f>
        <v>0</v>
      </c>
      <c r="AB21" s="129">
        <f>T20*X21%</f>
        <v>0</v>
      </c>
      <c r="AC21" s="129">
        <f>U20*X21%</f>
        <v>0</v>
      </c>
      <c r="AD21" s="130">
        <f>V20*X21%</f>
        <v>0</v>
      </c>
      <c r="AE21" s="150">
        <f>SUM(Y21:AD21)</f>
        <v>0</v>
      </c>
    </row>
    <row r="22" spans="1:31" ht="16.5" thickBot="1">
      <c r="A22" s="668"/>
      <c r="B22" s="440" t="s">
        <v>189</v>
      </c>
      <c r="C22" s="173" t="s">
        <v>92</v>
      </c>
      <c r="D22" s="95"/>
      <c r="E22" s="11"/>
      <c r="F22" s="2"/>
      <c r="G22" s="2"/>
      <c r="H22" s="30"/>
      <c r="I22" s="82"/>
      <c r="J22" s="90"/>
      <c r="K22" s="99"/>
      <c r="L22" s="6"/>
      <c r="M22" s="6"/>
      <c r="N22" s="6"/>
      <c r="O22" s="6"/>
      <c r="P22" s="67"/>
      <c r="Q22" s="99"/>
      <c r="R22" s="6"/>
      <c r="S22" s="6"/>
      <c r="T22" s="6"/>
      <c r="U22" s="6"/>
      <c r="V22" s="67"/>
      <c r="W22" s="275"/>
      <c r="X22" s="106">
        <v>23.62</v>
      </c>
      <c r="Y22" s="128">
        <f>Q20*X22%</f>
        <v>0</v>
      </c>
      <c r="Z22" s="129">
        <f>R20*X22%</f>
        <v>0</v>
      </c>
      <c r="AA22" s="129">
        <f>S20*X22%</f>
        <v>0</v>
      </c>
      <c r="AB22" s="129">
        <f>T20*X22%</f>
        <v>0</v>
      </c>
      <c r="AC22" s="129">
        <f>U20*X22%</f>
        <v>0</v>
      </c>
      <c r="AD22" s="130">
        <f>V21*X22%</f>
        <v>0</v>
      </c>
      <c r="AE22" s="150">
        <f>SUM(Y22:AD22)</f>
        <v>0</v>
      </c>
    </row>
    <row r="23" spans="1:31" ht="16.5" thickBot="1">
      <c r="A23" s="668"/>
      <c r="B23" s="440" t="s">
        <v>190</v>
      </c>
      <c r="C23" s="173" t="s">
        <v>92</v>
      </c>
      <c r="D23" s="95"/>
      <c r="E23" s="11"/>
      <c r="F23" s="2"/>
      <c r="G23" s="2"/>
      <c r="H23" s="30"/>
      <c r="I23" s="82"/>
      <c r="J23" s="90"/>
      <c r="K23" s="99"/>
      <c r="L23" s="6"/>
      <c r="M23" s="6"/>
      <c r="N23" s="6"/>
      <c r="O23" s="6"/>
      <c r="P23" s="67"/>
      <c r="Q23" s="99"/>
      <c r="R23" s="6"/>
      <c r="S23" s="6"/>
      <c r="T23" s="6"/>
      <c r="U23" s="6"/>
      <c r="V23" s="67"/>
      <c r="W23" s="275"/>
      <c r="X23" s="106">
        <v>23.27</v>
      </c>
      <c r="Y23" s="128">
        <f>Q20*X23%</f>
        <v>0</v>
      </c>
      <c r="Z23" s="129">
        <f>R20*X23%</f>
        <v>0</v>
      </c>
      <c r="AA23" s="129">
        <f>S20*X23%</f>
        <v>0</v>
      </c>
      <c r="AB23" s="129">
        <f>T20*X23%</f>
        <v>0</v>
      </c>
      <c r="AC23" s="129">
        <f>U20*X23%</f>
        <v>0</v>
      </c>
      <c r="AD23" s="130">
        <f>V22*X23%</f>
        <v>0</v>
      </c>
      <c r="AE23" s="150">
        <f>SUM(Y23:AD23)</f>
        <v>0</v>
      </c>
    </row>
    <row r="24" spans="1:31" ht="16.5" thickBot="1">
      <c r="A24" s="669"/>
      <c r="B24" s="445" t="s">
        <v>327</v>
      </c>
      <c r="C24" s="171"/>
      <c r="D24" s="96"/>
      <c r="E24" s="19"/>
      <c r="F24" s="68"/>
      <c r="G24" s="68"/>
      <c r="H24" s="69"/>
      <c r="I24" s="83"/>
      <c r="J24" s="90"/>
      <c r="K24" s="100"/>
      <c r="L24" s="70"/>
      <c r="M24" s="70"/>
      <c r="N24" s="70"/>
      <c r="O24" s="70"/>
      <c r="P24" s="71"/>
      <c r="Q24" s="119"/>
      <c r="R24" s="120"/>
      <c r="S24" s="120"/>
      <c r="T24" s="120"/>
      <c r="U24" s="120"/>
      <c r="V24" s="121"/>
      <c r="W24" s="276"/>
      <c r="X24" s="107">
        <v>29.49</v>
      </c>
      <c r="Y24" s="128">
        <f>Q20*X24%</f>
        <v>0</v>
      </c>
      <c r="Z24" s="129">
        <f>R20*X24%</f>
        <v>0</v>
      </c>
      <c r="AA24" s="129">
        <f>S20*X24%</f>
        <v>0</v>
      </c>
      <c r="AB24" s="129">
        <f>T20*X24%</f>
        <v>0</v>
      </c>
      <c r="AC24" s="129">
        <f>U20*X24%</f>
        <v>0</v>
      </c>
      <c r="AD24" s="130">
        <f>V23*X24%</f>
        <v>0</v>
      </c>
      <c r="AE24" s="151">
        <f>SUM(Y24:AD24)</f>
        <v>0</v>
      </c>
    </row>
    <row r="25" spans="1:31" ht="16.5" thickBot="1">
      <c r="A25" s="434">
        <v>10</v>
      </c>
      <c r="B25" s="446" t="s">
        <v>191</v>
      </c>
      <c r="C25" s="175" t="s">
        <v>92</v>
      </c>
      <c r="D25" s="84">
        <v>4</v>
      </c>
      <c r="E25" s="74"/>
      <c r="F25" s="74">
        <v>1</v>
      </c>
      <c r="G25" s="74"/>
      <c r="H25" s="75"/>
      <c r="I25" s="85"/>
      <c r="J25" s="90">
        <f>SUM(D25:I25)</f>
        <v>5</v>
      </c>
      <c r="K25" s="516"/>
      <c r="L25" s="517"/>
      <c r="M25" s="517"/>
      <c r="N25" s="517"/>
      <c r="O25" s="517"/>
      <c r="P25" s="518"/>
      <c r="Q25" s="525">
        <f>D25*K25</f>
        <v>0</v>
      </c>
      <c r="R25" s="526">
        <f aca="true" t="shared" si="6" ref="R25:V26">E25*L25</f>
        <v>0</v>
      </c>
      <c r="S25" s="526">
        <f t="shared" si="6"/>
        <v>0</v>
      </c>
      <c r="T25" s="526">
        <f t="shared" si="6"/>
        <v>0</v>
      </c>
      <c r="U25" s="526">
        <f t="shared" si="6"/>
        <v>0</v>
      </c>
      <c r="V25" s="527">
        <f t="shared" si="6"/>
        <v>0</v>
      </c>
      <c r="W25" s="532">
        <f>SUM(Q25:V25)</f>
        <v>0</v>
      </c>
      <c r="X25" s="572">
        <v>100</v>
      </c>
      <c r="Y25" s="97">
        <f aca="true" t="shared" si="7" ref="Y25:AD25">Q25</f>
        <v>0</v>
      </c>
      <c r="Z25" s="59">
        <f t="shared" si="7"/>
        <v>0</v>
      </c>
      <c r="AA25" s="59">
        <f t="shared" si="7"/>
        <v>0</v>
      </c>
      <c r="AB25" s="59">
        <f t="shared" si="7"/>
        <v>0</v>
      </c>
      <c r="AC25" s="59">
        <f t="shared" si="7"/>
        <v>0</v>
      </c>
      <c r="AD25" s="60">
        <f t="shared" si="7"/>
        <v>0</v>
      </c>
      <c r="AE25" s="148">
        <f>SUM(Y25:AD25)</f>
        <v>0</v>
      </c>
    </row>
    <row r="26" spans="1:32" ht="16.5" thickBot="1">
      <c r="A26" s="670">
        <v>11</v>
      </c>
      <c r="B26" s="442" t="s">
        <v>123</v>
      </c>
      <c r="C26" s="172"/>
      <c r="D26" s="92">
        <v>3</v>
      </c>
      <c r="E26" s="63"/>
      <c r="F26" s="62">
        <v>2</v>
      </c>
      <c r="G26" s="63"/>
      <c r="H26" s="64"/>
      <c r="I26" s="81"/>
      <c r="J26" s="90">
        <f>SUM(D26:I26)</f>
        <v>5</v>
      </c>
      <c r="K26" s="540"/>
      <c r="L26" s="541"/>
      <c r="M26" s="541"/>
      <c r="N26" s="541"/>
      <c r="O26" s="541"/>
      <c r="P26" s="542"/>
      <c r="Q26" s="528">
        <f>D26*K26</f>
        <v>0</v>
      </c>
      <c r="R26" s="529">
        <f t="shared" si="6"/>
        <v>0</v>
      </c>
      <c r="S26" s="529">
        <f t="shared" si="6"/>
        <v>0</v>
      </c>
      <c r="T26" s="529">
        <f t="shared" si="6"/>
        <v>0</v>
      </c>
      <c r="U26" s="529">
        <f t="shared" si="6"/>
        <v>0</v>
      </c>
      <c r="V26" s="530">
        <f t="shared" si="6"/>
        <v>0</v>
      </c>
      <c r="W26" s="552">
        <f>SUM(Q26:V26)</f>
        <v>0</v>
      </c>
      <c r="X26" s="567"/>
      <c r="Y26" s="98"/>
      <c r="Z26" s="65"/>
      <c r="AA26" s="65"/>
      <c r="AB26" s="65"/>
      <c r="AC26" s="65"/>
      <c r="AD26" s="66"/>
      <c r="AE26" s="149"/>
      <c r="AF26" s="137">
        <f>AE27+AE28</f>
        <v>0</v>
      </c>
    </row>
    <row r="27" spans="1:31" ht="16.5" thickBot="1">
      <c r="A27" s="671"/>
      <c r="B27" s="440" t="s">
        <v>192</v>
      </c>
      <c r="C27" s="173" t="s">
        <v>92</v>
      </c>
      <c r="D27" s="95"/>
      <c r="E27" s="11"/>
      <c r="F27" s="11"/>
      <c r="G27" s="11"/>
      <c r="H27" s="30"/>
      <c r="I27" s="82"/>
      <c r="J27" s="90"/>
      <c r="K27" s="99"/>
      <c r="L27" s="6"/>
      <c r="M27" s="6"/>
      <c r="N27" s="6"/>
      <c r="O27" s="6"/>
      <c r="P27" s="67"/>
      <c r="Q27" s="99"/>
      <c r="R27" s="6"/>
      <c r="S27" s="6"/>
      <c r="T27" s="6"/>
      <c r="U27" s="6"/>
      <c r="V27" s="67"/>
      <c r="W27" s="275"/>
      <c r="X27" s="106">
        <v>50.15</v>
      </c>
      <c r="Y27" s="128">
        <f>Q26*X27%</f>
        <v>0</v>
      </c>
      <c r="Z27" s="129">
        <f>R26*X27%</f>
        <v>0</v>
      </c>
      <c r="AA27" s="129">
        <f>S26*X27%</f>
        <v>0</v>
      </c>
      <c r="AB27" s="129">
        <f>T26*X27%</f>
        <v>0</v>
      </c>
      <c r="AC27" s="129">
        <f>U26*X27%</f>
        <v>0</v>
      </c>
      <c r="AD27" s="130">
        <f>V26*X27%</f>
        <v>0</v>
      </c>
      <c r="AE27" s="150">
        <f>SUM(Y27:AD27)</f>
        <v>0</v>
      </c>
    </row>
    <row r="28" spans="1:31" ht="16.5" thickBot="1">
      <c r="A28" s="672"/>
      <c r="B28" s="441" t="s">
        <v>193</v>
      </c>
      <c r="C28" s="171" t="s">
        <v>92</v>
      </c>
      <c r="D28" s="93"/>
      <c r="E28" s="19"/>
      <c r="F28" s="68"/>
      <c r="G28" s="19"/>
      <c r="H28" s="69"/>
      <c r="I28" s="83"/>
      <c r="J28" s="90"/>
      <c r="K28" s="100"/>
      <c r="L28" s="70"/>
      <c r="M28" s="70"/>
      <c r="N28" s="70"/>
      <c r="O28" s="70"/>
      <c r="P28" s="71"/>
      <c r="Q28" s="119"/>
      <c r="R28" s="120"/>
      <c r="S28" s="120"/>
      <c r="T28" s="120"/>
      <c r="U28" s="120"/>
      <c r="V28" s="121"/>
      <c r="W28" s="276"/>
      <c r="X28" s="107">
        <v>49.85</v>
      </c>
      <c r="Y28" s="128">
        <f>Q26*X28%</f>
        <v>0</v>
      </c>
      <c r="Z28" s="129">
        <f>R26*X28%</f>
        <v>0</v>
      </c>
      <c r="AA28" s="129">
        <f>S26*X28%</f>
        <v>0</v>
      </c>
      <c r="AB28" s="129">
        <f>T26*X28%</f>
        <v>0</v>
      </c>
      <c r="AC28" s="129">
        <f>U26*X28%</f>
        <v>0</v>
      </c>
      <c r="AD28" s="130">
        <f>V26*X28%</f>
        <v>0</v>
      </c>
      <c r="AE28" s="151">
        <f>SUM(Y28:AD28)</f>
        <v>0</v>
      </c>
    </row>
    <row r="29" spans="1:31" ht="16.5" thickBot="1">
      <c r="A29" s="433">
        <v>12</v>
      </c>
      <c r="B29" s="438" t="s">
        <v>194</v>
      </c>
      <c r="C29" s="170" t="s">
        <v>92</v>
      </c>
      <c r="D29" s="61"/>
      <c r="E29" s="1">
        <v>4</v>
      </c>
      <c r="F29" s="1">
        <v>1</v>
      </c>
      <c r="G29" s="1"/>
      <c r="H29" s="39"/>
      <c r="I29" s="80"/>
      <c r="J29" s="90">
        <f>SUM(D29:I29)</f>
        <v>5</v>
      </c>
      <c r="K29" s="516"/>
      <c r="L29" s="517"/>
      <c r="M29" s="517"/>
      <c r="N29" s="517"/>
      <c r="O29" s="517"/>
      <c r="P29" s="518"/>
      <c r="Q29" s="525">
        <f>D29*K29</f>
        <v>0</v>
      </c>
      <c r="R29" s="526">
        <f aca="true" t="shared" si="8" ref="R29:V32">E29*L29</f>
        <v>0</v>
      </c>
      <c r="S29" s="526">
        <f t="shared" si="8"/>
        <v>0</v>
      </c>
      <c r="T29" s="526">
        <f t="shared" si="8"/>
        <v>0</v>
      </c>
      <c r="U29" s="526">
        <f t="shared" si="8"/>
        <v>0</v>
      </c>
      <c r="V29" s="527">
        <f t="shared" si="8"/>
        <v>0</v>
      </c>
      <c r="W29" s="532">
        <f>SUM(Q29:V29)</f>
        <v>0</v>
      </c>
      <c r="X29" s="138">
        <v>100</v>
      </c>
      <c r="Y29" s="97">
        <f aca="true" t="shared" si="9" ref="Y29:AD31">Q29</f>
        <v>0</v>
      </c>
      <c r="Z29" s="59">
        <f t="shared" si="9"/>
        <v>0</v>
      </c>
      <c r="AA29" s="59">
        <f t="shared" si="9"/>
        <v>0</v>
      </c>
      <c r="AB29" s="59">
        <f t="shared" si="9"/>
        <v>0</v>
      </c>
      <c r="AC29" s="59">
        <f t="shared" si="9"/>
        <v>0</v>
      </c>
      <c r="AD29" s="60">
        <f t="shared" si="9"/>
        <v>0</v>
      </c>
      <c r="AE29" s="148">
        <f>SUM(Y29:AD29)</f>
        <v>0</v>
      </c>
    </row>
    <row r="30" spans="1:31" ht="16.5" thickBot="1">
      <c r="A30" s="433">
        <v>13</v>
      </c>
      <c r="B30" s="438" t="s">
        <v>195</v>
      </c>
      <c r="C30" s="170" t="s">
        <v>92</v>
      </c>
      <c r="D30" s="61">
        <v>2</v>
      </c>
      <c r="E30" s="1"/>
      <c r="F30" s="1">
        <v>2</v>
      </c>
      <c r="G30" s="1">
        <v>1</v>
      </c>
      <c r="H30" s="39"/>
      <c r="I30" s="80"/>
      <c r="J30" s="90">
        <f>SUM(D30:I30)</f>
        <v>5</v>
      </c>
      <c r="K30" s="516"/>
      <c r="L30" s="517"/>
      <c r="M30" s="517"/>
      <c r="N30" s="517"/>
      <c r="O30" s="517"/>
      <c r="P30" s="518"/>
      <c r="Q30" s="525">
        <f>D30*K30</f>
        <v>0</v>
      </c>
      <c r="R30" s="526">
        <f t="shared" si="8"/>
        <v>0</v>
      </c>
      <c r="S30" s="526">
        <f t="shared" si="8"/>
        <v>0</v>
      </c>
      <c r="T30" s="526">
        <f t="shared" si="8"/>
        <v>0</v>
      </c>
      <c r="U30" s="526">
        <f t="shared" si="8"/>
        <v>0</v>
      </c>
      <c r="V30" s="527">
        <f t="shared" si="8"/>
        <v>0</v>
      </c>
      <c r="W30" s="532">
        <f>SUM(Q30:V30)</f>
        <v>0</v>
      </c>
      <c r="X30" s="138">
        <v>100</v>
      </c>
      <c r="Y30" s="97">
        <f t="shared" si="9"/>
        <v>0</v>
      </c>
      <c r="Z30" s="59">
        <f t="shared" si="9"/>
        <v>0</v>
      </c>
      <c r="AA30" s="59">
        <f t="shared" si="9"/>
        <v>0</v>
      </c>
      <c r="AB30" s="59">
        <f t="shared" si="9"/>
        <v>0</v>
      </c>
      <c r="AC30" s="59">
        <f t="shared" si="9"/>
        <v>0</v>
      </c>
      <c r="AD30" s="60">
        <f t="shared" si="9"/>
        <v>0</v>
      </c>
      <c r="AE30" s="148">
        <f>SUM(Y30:AD30)</f>
        <v>0</v>
      </c>
    </row>
    <row r="31" spans="1:31" ht="16.5" thickBot="1">
      <c r="A31" s="433">
        <v>14</v>
      </c>
      <c r="B31" s="444" t="s">
        <v>196</v>
      </c>
      <c r="C31" s="174" t="s">
        <v>92</v>
      </c>
      <c r="D31" s="61">
        <v>4</v>
      </c>
      <c r="E31" s="1"/>
      <c r="F31" s="38">
        <v>1</v>
      </c>
      <c r="G31" s="1"/>
      <c r="H31" s="39"/>
      <c r="I31" s="80"/>
      <c r="J31" s="90">
        <f>SUM(D31:I31)</f>
        <v>5</v>
      </c>
      <c r="K31" s="516"/>
      <c r="L31" s="517"/>
      <c r="M31" s="517"/>
      <c r="N31" s="517"/>
      <c r="O31" s="517"/>
      <c r="P31" s="518"/>
      <c r="Q31" s="525">
        <f>D31*K31</f>
        <v>0</v>
      </c>
      <c r="R31" s="526">
        <f t="shared" si="8"/>
        <v>0</v>
      </c>
      <c r="S31" s="526">
        <f t="shared" si="8"/>
        <v>0</v>
      </c>
      <c r="T31" s="526">
        <f t="shared" si="8"/>
        <v>0</v>
      </c>
      <c r="U31" s="526">
        <f t="shared" si="8"/>
        <v>0</v>
      </c>
      <c r="V31" s="527">
        <f t="shared" si="8"/>
        <v>0</v>
      </c>
      <c r="W31" s="532">
        <f>SUM(Q31:V31)</f>
        <v>0</v>
      </c>
      <c r="X31" s="138">
        <v>100</v>
      </c>
      <c r="Y31" s="97">
        <f t="shared" si="9"/>
        <v>0</v>
      </c>
      <c r="Z31" s="59">
        <f t="shared" si="9"/>
        <v>0</v>
      </c>
      <c r="AA31" s="59">
        <f t="shared" si="9"/>
        <v>0</v>
      </c>
      <c r="AB31" s="59">
        <f t="shared" si="9"/>
        <v>0</v>
      </c>
      <c r="AC31" s="59">
        <f t="shared" si="9"/>
        <v>0</v>
      </c>
      <c r="AD31" s="60">
        <f t="shared" si="9"/>
        <v>0</v>
      </c>
      <c r="AE31" s="148">
        <f>SUM(Y31:AD31)</f>
        <v>0</v>
      </c>
    </row>
    <row r="32" spans="1:32" ht="16.5" thickBot="1">
      <c r="A32" s="675">
        <v>15</v>
      </c>
      <c r="B32" s="447" t="s">
        <v>134</v>
      </c>
      <c r="C32" s="176"/>
      <c r="D32" s="133">
        <v>4</v>
      </c>
      <c r="E32" s="76"/>
      <c r="F32" s="76"/>
      <c r="G32" s="76"/>
      <c r="H32" s="77">
        <v>1</v>
      </c>
      <c r="I32" s="86"/>
      <c r="J32" s="90">
        <f>SUM(D32:I32)</f>
        <v>5</v>
      </c>
      <c r="K32" s="540"/>
      <c r="L32" s="541"/>
      <c r="M32" s="541"/>
      <c r="N32" s="541"/>
      <c r="O32" s="541"/>
      <c r="P32" s="542"/>
      <c r="Q32" s="528">
        <f>D32*K32</f>
        <v>0</v>
      </c>
      <c r="R32" s="529">
        <f t="shared" si="8"/>
        <v>0</v>
      </c>
      <c r="S32" s="529">
        <f t="shared" si="8"/>
        <v>0</v>
      </c>
      <c r="T32" s="529">
        <f t="shared" si="8"/>
        <v>0</v>
      </c>
      <c r="U32" s="529">
        <f t="shared" si="8"/>
        <v>0</v>
      </c>
      <c r="V32" s="530">
        <f t="shared" si="8"/>
        <v>0</v>
      </c>
      <c r="W32" s="576">
        <f>SUM(Q32:V32)</f>
        <v>0</v>
      </c>
      <c r="X32" s="102"/>
      <c r="Y32" s="98"/>
      <c r="Z32" s="65"/>
      <c r="AA32" s="65"/>
      <c r="AB32" s="65"/>
      <c r="AC32" s="65"/>
      <c r="AD32" s="66"/>
      <c r="AE32" s="149"/>
      <c r="AF32" s="137">
        <f>AE33+AE34+AE35+AE37+AE38+AE39+AE36</f>
        <v>0</v>
      </c>
    </row>
    <row r="33" spans="1:31" ht="16.5" thickBot="1">
      <c r="A33" s="676"/>
      <c r="B33" s="448" t="s">
        <v>197</v>
      </c>
      <c r="C33" s="177" t="s">
        <v>92</v>
      </c>
      <c r="D33" s="134"/>
      <c r="E33" s="26"/>
      <c r="F33" s="26"/>
      <c r="G33" s="26"/>
      <c r="H33" s="27"/>
      <c r="I33" s="87"/>
      <c r="J33" s="90"/>
      <c r="K33" s="99"/>
      <c r="L33" s="6"/>
      <c r="M33" s="6"/>
      <c r="N33" s="6"/>
      <c r="O33" s="6"/>
      <c r="P33" s="67"/>
      <c r="Q33" s="99"/>
      <c r="R33" s="6"/>
      <c r="S33" s="6"/>
      <c r="T33" s="6"/>
      <c r="U33" s="6"/>
      <c r="V33" s="67"/>
      <c r="W33" s="277"/>
      <c r="X33" s="404">
        <v>15.24</v>
      </c>
      <c r="Y33" s="128">
        <f>Q32*X33%</f>
        <v>0</v>
      </c>
      <c r="Z33" s="129">
        <f aca="true" t="shared" si="10" ref="Z33:Z39">$R$32*X33%</f>
        <v>0</v>
      </c>
      <c r="AA33" s="129">
        <f aca="true" t="shared" si="11" ref="AA33:AA39">$S$32*X33%</f>
        <v>0</v>
      </c>
      <c r="AB33" s="129">
        <f aca="true" t="shared" si="12" ref="AB33:AB39">$T$32*X33%</f>
        <v>0</v>
      </c>
      <c r="AC33" s="129">
        <f aca="true" t="shared" si="13" ref="AC33:AC39">$U$32*X33%</f>
        <v>0</v>
      </c>
      <c r="AD33" s="130">
        <f aca="true" t="shared" si="14" ref="AD33:AD39">$V$32*X33%</f>
        <v>0</v>
      </c>
      <c r="AE33" s="150">
        <f>SUM(Y33:AD33)</f>
        <v>0</v>
      </c>
    </row>
    <row r="34" spans="1:31" ht="16.5" thickBot="1">
      <c r="A34" s="676"/>
      <c r="B34" s="448" t="s">
        <v>198</v>
      </c>
      <c r="C34" s="177" t="s">
        <v>92</v>
      </c>
      <c r="D34" s="134"/>
      <c r="E34" s="26"/>
      <c r="F34" s="26"/>
      <c r="G34" s="26"/>
      <c r="H34" s="27"/>
      <c r="I34" s="87"/>
      <c r="J34" s="90"/>
      <c r="K34" s="99"/>
      <c r="L34" s="6"/>
      <c r="M34" s="6"/>
      <c r="N34" s="6"/>
      <c r="O34" s="6"/>
      <c r="P34" s="67"/>
      <c r="Q34" s="99"/>
      <c r="R34" s="6"/>
      <c r="S34" s="6"/>
      <c r="T34" s="6"/>
      <c r="U34" s="6"/>
      <c r="V34" s="67"/>
      <c r="W34" s="275"/>
      <c r="X34" s="404">
        <v>17.18</v>
      </c>
      <c r="Y34" s="128">
        <f>Q32*X34%</f>
        <v>0</v>
      </c>
      <c r="Z34" s="129">
        <f t="shared" si="10"/>
        <v>0</v>
      </c>
      <c r="AA34" s="129">
        <f t="shared" si="11"/>
        <v>0</v>
      </c>
      <c r="AB34" s="129">
        <f t="shared" si="12"/>
        <v>0</v>
      </c>
      <c r="AC34" s="129">
        <f t="shared" si="13"/>
        <v>0</v>
      </c>
      <c r="AD34" s="130">
        <f t="shared" si="14"/>
        <v>0</v>
      </c>
      <c r="AE34" s="150">
        <f>SUM(Y34:AD34)</f>
        <v>0</v>
      </c>
    </row>
    <row r="35" spans="1:31" ht="16.5" thickBot="1">
      <c r="A35" s="676"/>
      <c r="B35" s="448" t="s">
        <v>199</v>
      </c>
      <c r="C35" s="177" t="s">
        <v>92</v>
      </c>
      <c r="D35" s="134"/>
      <c r="E35" s="26"/>
      <c r="F35" s="26"/>
      <c r="G35" s="26"/>
      <c r="H35" s="27"/>
      <c r="I35" s="87"/>
      <c r="J35" s="90"/>
      <c r="K35" s="99"/>
      <c r="L35" s="6"/>
      <c r="M35" s="6"/>
      <c r="N35" s="6"/>
      <c r="O35" s="6"/>
      <c r="P35" s="67"/>
      <c r="Q35" s="99"/>
      <c r="R35" s="6"/>
      <c r="S35" s="6"/>
      <c r="T35" s="6"/>
      <c r="U35" s="6"/>
      <c r="V35" s="67"/>
      <c r="W35" s="275"/>
      <c r="X35" s="404">
        <v>12.12</v>
      </c>
      <c r="Y35" s="128">
        <f>$Q$32*X35%</f>
        <v>0</v>
      </c>
      <c r="Z35" s="129">
        <f t="shared" si="10"/>
        <v>0</v>
      </c>
      <c r="AA35" s="129">
        <f t="shared" si="11"/>
        <v>0</v>
      </c>
      <c r="AB35" s="129">
        <f t="shared" si="12"/>
        <v>0</v>
      </c>
      <c r="AC35" s="129">
        <f t="shared" si="13"/>
        <v>0</v>
      </c>
      <c r="AD35" s="130">
        <f>$V$32*X35%</f>
        <v>0</v>
      </c>
      <c r="AE35" s="150">
        <f aca="true" t="shared" si="15" ref="AE35:AE42">SUM(Y35:AD35)</f>
        <v>0</v>
      </c>
    </row>
    <row r="36" spans="1:31" ht="16.5" thickBot="1">
      <c r="A36" s="676"/>
      <c r="B36" s="448" t="s">
        <v>328</v>
      </c>
      <c r="C36" s="177"/>
      <c r="D36" s="134"/>
      <c r="E36" s="26"/>
      <c r="F36" s="26"/>
      <c r="G36" s="26"/>
      <c r="H36" s="27"/>
      <c r="I36" s="87"/>
      <c r="J36" s="90"/>
      <c r="K36" s="99"/>
      <c r="L36" s="6"/>
      <c r="M36" s="6"/>
      <c r="N36" s="6"/>
      <c r="O36" s="6"/>
      <c r="P36" s="67"/>
      <c r="Q36" s="99"/>
      <c r="R36" s="6"/>
      <c r="S36" s="6"/>
      <c r="T36" s="6"/>
      <c r="U36" s="6"/>
      <c r="V36" s="67"/>
      <c r="W36" s="275"/>
      <c r="X36" s="404">
        <v>14.27</v>
      </c>
      <c r="Y36" s="128">
        <f>$Q$32*X36%</f>
        <v>0</v>
      </c>
      <c r="Z36" s="129">
        <f t="shared" si="10"/>
        <v>0</v>
      </c>
      <c r="AA36" s="129">
        <f t="shared" si="11"/>
        <v>0</v>
      </c>
      <c r="AB36" s="129">
        <f t="shared" si="12"/>
        <v>0</v>
      </c>
      <c r="AC36" s="129">
        <f t="shared" si="13"/>
        <v>0</v>
      </c>
      <c r="AD36" s="130">
        <f>$V$32*X36%</f>
        <v>0</v>
      </c>
      <c r="AE36" s="150">
        <f t="shared" si="15"/>
        <v>0</v>
      </c>
    </row>
    <row r="37" spans="1:31" ht="16.5" thickBot="1">
      <c r="A37" s="676"/>
      <c r="B37" s="448" t="s">
        <v>200</v>
      </c>
      <c r="C37" s="177" t="s">
        <v>92</v>
      </c>
      <c r="D37" s="134"/>
      <c r="E37" s="26"/>
      <c r="F37" s="26"/>
      <c r="G37" s="26"/>
      <c r="H37" s="27"/>
      <c r="I37" s="87"/>
      <c r="J37" s="90"/>
      <c r="K37" s="99"/>
      <c r="L37" s="6"/>
      <c r="M37" s="6"/>
      <c r="N37" s="6"/>
      <c r="O37" s="6"/>
      <c r="P37" s="67"/>
      <c r="Q37" s="99"/>
      <c r="R37" s="6"/>
      <c r="S37" s="6"/>
      <c r="T37" s="6"/>
      <c r="U37" s="6"/>
      <c r="V37" s="67"/>
      <c r="W37" s="275"/>
      <c r="X37" s="404">
        <v>12.61</v>
      </c>
      <c r="Y37" s="128">
        <f>Q32*X37%</f>
        <v>0</v>
      </c>
      <c r="Z37" s="129">
        <f t="shared" si="10"/>
        <v>0</v>
      </c>
      <c r="AA37" s="129">
        <f t="shared" si="11"/>
        <v>0</v>
      </c>
      <c r="AB37" s="129">
        <f t="shared" si="12"/>
        <v>0</v>
      </c>
      <c r="AC37" s="129">
        <f t="shared" si="13"/>
        <v>0</v>
      </c>
      <c r="AD37" s="130">
        <f t="shared" si="14"/>
        <v>0</v>
      </c>
      <c r="AE37" s="150">
        <f t="shared" si="15"/>
        <v>0</v>
      </c>
    </row>
    <row r="38" spans="1:31" ht="16.5" thickBot="1">
      <c r="A38" s="676"/>
      <c r="B38" s="448" t="s">
        <v>201</v>
      </c>
      <c r="C38" s="177" t="s">
        <v>92</v>
      </c>
      <c r="D38" s="134"/>
      <c r="E38" s="26"/>
      <c r="F38" s="26"/>
      <c r="G38" s="26"/>
      <c r="H38" s="27"/>
      <c r="I38" s="87"/>
      <c r="J38" s="90"/>
      <c r="K38" s="99"/>
      <c r="L38" s="6"/>
      <c r="M38" s="6"/>
      <c r="N38" s="6"/>
      <c r="O38" s="6"/>
      <c r="P38" s="67"/>
      <c r="Q38" s="99"/>
      <c r="R38" s="6"/>
      <c r="S38" s="6"/>
      <c r="T38" s="6"/>
      <c r="U38" s="6"/>
      <c r="V38" s="67"/>
      <c r="W38" s="275"/>
      <c r="X38" s="404">
        <v>12.59</v>
      </c>
      <c r="Y38" s="128">
        <f>Q32*X38%</f>
        <v>0</v>
      </c>
      <c r="Z38" s="129">
        <f t="shared" si="10"/>
        <v>0</v>
      </c>
      <c r="AA38" s="129">
        <f t="shared" si="11"/>
        <v>0</v>
      </c>
      <c r="AB38" s="129">
        <f t="shared" si="12"/>
        <v>0</v>
      </c>
      <c r="AC38" s="129">
        <f t="shared" si="13"/>
        <v>0</v>
      </c>
      <c r="AD38" s="130">
        <f t="shared" si="14"/>
        <v>0</v>
      </c>
      <c r="AE38" s="150">
        <f t="shared" si="15"/>
        <v>0</v>
      </c>
    </row>
    <row r="39" spans="1:31" ht="16.5" thickBot="1">
      <c r="A39" s="677"/>
      <c r="B39" s="449" t="s">
        <v>202</v>
      </c>
      <c r="C39" s="178"/>
      <c r="D39" s="135"/>
      <c r="E39" s="78"/>
      <c r="F39" s="78"/>
      <c r="G39" s="78"/>
      <c r="H39" s="79"/>
      <c r="I39" s="88"/>
      <c r="J39" s="90"/>
      <c r="K39" s="100"/>
      <c r="L39" s="70"/>
      <c r="M39" s="70"/>
      <c r="N39" s="70"/>
      <c r="O39" s="70"/>
      <c r="P39" s="71"/>
      <c r="Q39" s="119"/>
      <c r="R39" s="120"/>
      <c r="S39" s="120"/>
      <c r="T39" s="120"/>
      <c r="U39" s="120"/>
      <c r="V39" s="121"/>
      <c r="W39" s="276"/>
      <c r="X39" s="405">
        <v>15.99</v>
      </c>
      <c r="Y39" s="128">
        <f>Q32*X39%</f>
        <v>0</v>
      </c>
      <c r="Z39" s="129">
        <f t="shared" si="10"/>
        <v>0</v>
      </c>
      <c r="AA39" s="129">
        <f t="shared" si="11"/>
        <v>0</v>
      </c>
      <c r="AB39" s="129">
        <f t="shared" si="12"/>
        <v>0</v>
      </c>
      <c r="AC39" s="129">
        <f t="shared" si="13"/>
        <v>0</v>
      </c>
      <c r="AD39" s="130">
        <f t="shared" si="14"/>
        <v>0</v>
      </c>
      <c r="AE39" s="151">
        <f t="shared" si="15"/>
        <v>0</v>
      </c>
    </row>
    <row r="40" spans="1:31" ht="16.5" thickBot="1">
      <c r="A40" s="433">
        <v>16</v>
      </c>
      <c r="B40" s="438" t="s">
        <v>203</v>
      </c>
      <c r="C40" s="170" t="s">
        <v>92</v>
      </c>
      <c r="D40" s="61">
        <v>3</v>
      </c>
      <c r="E40" s="1"/>
      <c r="F40" s="1">
        <v>2</v>
      </c>
      <c r="G40" s="1"/>
      <c r="H40" s="39"/>
      <c r="I40" s="80"/>
      <c r="J40" s="90">
        <f>SUM(D40:I40)</f>
        <v>5</v>
      </c>
      <c r="K40" s="516"/>
      <c r="L40" s="517"/>
      <c r="M40" s="517"/>
      <c r="N40" s="517"/>
      <c r="O40" s="517"/>
      <c r="P40" s="518"/>
      <c r="Q40" s="525">
        <f>D40*K40</f>
        <v>0</v>
      </c>
      <c r="R40" s="526">
        <f aca="true" t="shared" si="16" ref="R40:V43">E40*L40</f>
        <v>0</v>
      </c>
      <c r="S40" s="526">
        <f t="shared" si="16"/>
        <v>0</v>
      </c>
      <c r="T40" s="526">
        <f t="shared" si="16"/>
        <v>0</v>
      </c>
      <c r="U40" s="526">
        <f t="shared" si="16"/>
        <v>0</v>
      </c>
      <c r="V40" s="527">
        <f t="shared" si="16"/>
        <v>0</v>
      </c>
      <c r="W40" s="532">
        <f>SUM(Q40:V40)</f>
        <v>0</v>
      </c>
      <c r="X40" s="571">
        <v>100</v>
      </c>
      <c r="Y40" s="97">
        <f aca="true" t="shared" si="17" ref="Y40:AD42">Q40</f>
        <v>0</v>
      </c>
      <c r="Z40" s="59">
        <f t="shared" si="17"/>
        <v>0</v>
      </c>
      <c r="AA40" s="59">
        <f t="shared" si="17"/>
        <v>0</v>
      </c>
      <c r="AB40" s="59">
        <f t="shared" si="17"/>
        <v>0</v>
      </c>
      <c r="AC40" s="59">
        <f t="shared" si="17"/>
        <v>0</v>
      </c>
      <c r="AD40" s="60">
        <f t="shared" si="17"/>
        <v>0</v>
      </c>
      <c r="AE40" s="148">
        <f t="shared" si="15"/>
        <v>0</v>
      </c>
    </row>
    <row r="41" spans="1:31" ht="16.5" thickBot="1">
      <c r="A41" s="433">
        <v>17</v>
      </c>
      <c r="B41" s="444" t="s">
        <v>204</v>
      </c>
      <c r="C41" s="174" t="s">
        <v>92</v>
      </c>
      <c r="D41" s="61">
        <v>1</v>
      </c>
      <c r="E41" s="1"/>
      <c r="F41" s="1">
        <v>5</v>
      </c>
      <c r="G41" s="1"/>
      <c r="H41" s="39"/>
      <c r="I41" s="80"/>
      <c r="J41" s="90">
        <f>SUM(D41:I41)</f>
        <v>6</v>
      </c>
      <c r="K41" s="516"/>
      <c r="L41" s="517"/>
      <c r="M41" s="517"/>
      <c r="N41" s="517"/>
      <c r="O41" s="517"/>
      <c r="P41" s="518"/>
      <c r="Q41" s="525">
        <f>D41*K41</f>
        <v>0</v>
      </c>
      <c r="R41" s="526">
        <f t="shared" si="16"/>
        <v>0</v>
      </c>
      <c r="S41" s="526">
        <f t="shared" si="16"/>
        <v>0</v>
      </c>
      <c r="T41" s="526">
        <f t="shared" si="16"/>
        <v>0</v>
      </c>
      <c r="U41" s="526">
        <f t="shared" si="16"/>
        <v>0</v>
      </c>
      <c r="V41" s="527">
        <f t="shared" si="16"/>
        <v>0</v>
      </c>
      <c r="W41" s="532">
        <f>SUM(Q41:V41)</f>
        <v>0</v>
      </c>
      <c r="X41" s="571">
        <v>100</v>
      </c>
      <c r="Y41" s="97">
        <f t="shared" si="17"/>
        <v>0</v>
      </c>
      <c r="Z41" s="59">
        <f t="shared" si="17"/>
        <v>0</v>
      </c>
      <c r="AA41" s="59">
        <f t="shared" si="17"/>
        <v>0</v>
      </c>
      <c r="AB41" s="59">
        <f t="shared" si="17"/>
        <v>0</v>
      </c>
      <c r="AC41" s="59">
        <f t="shared" si="17"/>
        <v>0</v>
      </c>
      <c r="AD41" s="60">
        <f t="shared" si="17"/>
        <v>0</v>
      </c>
      <c r="AE41" s="148">
        <f t="shared" si="15"/>
        <v>0</v>
      </c>
    </row>
    <row r="42" spans="1:31" ht="16.5" thickBot="1">
      <c r="A42" s="433">
        <v>18</v>
      </c>
      <c r="B42" s="438" t="s">
        <v>205</v>
      </c>
      <c r="C42" s="170" t="s">
        <v>92</v>
      </c>
      <c r="D42" s="61"/>
      <c r="E42" s="1">
        <v>4</v>
      </c>
      <c r="F42" s="1">
        <v>1</v>
      </c>
      <c r="G42" s="1"/>
      <c r="H42" s="39"/>
      <c r="I42" s="80"/>
      <c r="J42" s="90">
        <f>SUM(D42:I42)</f>
        <v>5</v>
      </c>
      <c r="K42" s="516"/>
      <c r="L42" s="517"/>
      <c r="M42" s="517"/>
      <c r="N42" s="517"/>
      <c r="O42" s="517"/>
      <c r="P42" s="518"/>
      <c r="Q42" s="525">
        <f>D42*K42</f>
        <v>0</v>
      </c>
      <c r="R42" s="526">
        <f t="shared" si="16"/>
        <v>0</v>
      </c>
      <c r="S42" s="526">
        <f t="shared" si="16"/>
        <v>0</v>
      </c>
      <c r="T42" s="526">
        <f t="shared" si="16"/>
        <v>0</v>
      </c>
      <c r="U42" s="526">
        <f t="shared" si="16"/>
        <v>0</v>
      </c>
      <c r="V42" s="527">
        <f t="shared" si="16"/>
        <v>0</v>
      </c>
      <c r="W42" s="532">
        <f>SUM(Q42:V42)</f>
        <v>0</v>
      </c>
      <c r="X42" s="138">
        <v>100</v>
      </c>
      <c r="Y42" s="97">
        <f t="shared" si="17"/>
        <v>0</v>
      </c>
      <c r="Z42" s="59">
        <f t="shared" si="17"/>
        <v>0</v>
      </c>
      <c r="AA42" s="59">
        <f t="shared" si="17"/>
        <v>0</v>
      </c>
      <c r="AB42" s="59">
        <f t="shared" si="17"/>
        <v>0</v>
      </c>
      <c r="AC42" s="59">
        <f t="shared" si="17"/>
        <v>0</v>
      </c>
      <c r="AD42" s="60">
        <f t="shared" si="17"/>
        <v>0</v>
      </c>
      <c r="AE42" s="148">
        <f t="shared" si="15"/>
        <v>0</v>
      </c>
    </row>
    <row r="43" spans="1:32" ht="16.5" thickBot="1">
      <c r="A43" s="670">
        <v>19</v>
      </c>
      <c r="B43" s="442" t="s">
        <v>133</v>
      </c>
      <c r="C43" s="172"/>
      <c r="D43" s="94">
        <v>6</v>
      </c>
      <c r="E43" s="63"/>
      <c r="F43" s="63">
        <v>1</v>
      </c>
      <c r="G43" s="63"/>
      <c r="H43" s="64"/>
      <c r="I43" s="81"/>
      <c r="J43" s="90">
        <f>SUM(D43:I43)</f>
        <v>7</v>
      </c>
      <c r="K43" s="540"/>
      <c r="L43" s="541"/>
      <c r="M43" s="541"/>
      <c r="N43" s="541"/>
      <c r="O43" s="541"/>
      <c r="P43" s="542"/>
      <c r="Q43" s="543">
        <f>D43*K43</f>
        <v>0</v>
      </c>
      <c r="R43" s="544">
        <f t="shared" si="16"/>
        <v>0</v>
      </c>
      <c r="S43" s="544">
        <f t="shared" si="16"/>
        <v>0</v>
      </c>
      <c r="T43" s="544">
        <f t="shared" si="16"/>
        <v>0</v>
      </c>
      <c r="U43" s="544">
        <f t="shared" si="16"/>
        <v>0</v>
      </c>
      <c r="V43" s="545">
        <f t="shared" si="16"/>
        <v>0</v>
      </c>
      <c r="W43" s="552">
        <f>SUM(Q43:V43)</f>
        <v>0</v>
      </c>
      <c r="X43" s="105"/>
      <c r="Y43" s="98"/>
      <c r="Z43" s="65"/>
      <c r="AA43" s="65"/>
      <c r="AB43" s="65"/>
      <c r="AC43" s="65"/>
      <c r="AD43" s="66"/>
      <c r="AE43" s="149"/>
      <c r="AF43" s="137">
        <f>AE44+AE45</f>
        <v>0</v>
      </c>
    </row>
    <row r="44" spans="1:31" ht="16.5" thickBot="1">
      <c r="A44" s="671"/>
      <c r="B44" s="440" t="s">
        <v>206</v>
      </c>
      <c r="C44" s="173" t="s">
        <v>92</v>
      </c>
      <c r="D44" s="95"/>
      <c r="E44" s="11"/>
      <c r="F44" s="11"/>
      <c r="G44" s="11"/>
      <c r="H44" s="30"/>
      <c r="I44" s="82"/>
      <c r="J44" s="90"/>
      <c r="K44" s="99"/>
      <c r="L44" s="6"/>
      <c r="M44" s="6"/>
      <c r="N44" s="6"/>
      <c r="O44" s="6"/>
      <c r="P44" s="67"/>
      <c r="Q44" s="99"/>
      <c r="R44" s="6"/>
      <c r="S44" s="6"/>
      <c r="T44" s="6"/>
      <c r="U44" s="6"/>
      <c r="V44" s="67"/>
      <c r="W44" s="277"/>
      <c r="X44" s="106">
        <v>50.2</v>
      </c>
      <c r="Y44" s="128">
        <f>$Q$43*X44%</f>
        <v>0</v>
      </c>
      <c r="Z44" s="129">
        <f>$R$43*X44%</f>
        <v>0</v>
      </c>
      <c r="AA44" s="129">
        <f>$S$43*X44%</f>
        <v>0</v>
      </c>
      <c r="AB44" s="129">
        <f>$T$43*X44%</f>
        <v>0</v>
      </c>
      <c r="AC44" s="129">
        <f>$U$43*X44%</f>
        <v>0</v>
      </c>
      <c r="AD44" s="130">
        <f>$V$43*X44%</f>
        <v>0</v>
      </c>
      <c r="AE44" s="150">
        <f>SUM(Y44:AD44)</f>
        <v>0</v>
      </c>
    </row>
    <row r="45" spans="1:31" ht="16.5" thickBot="1">
      <c r="A45" s="672"/>
      <c r="B45" s="441" t="s">
        <v>207</v>
      </c>
      <c r="C45" s="171" t="s">
        <v>92</v>
      </c>
      <c r="D45" s="96"/>
      <c r="E45" s="19"/>
      <c r="F45" s="19"/>
      <c r="G45" s="19"/>
      <c r="H45" s="69"/>
      <c r="I45" s="83"/>
      <c r="J45" s="90"/>
      <c r="K45" s="100"/>
      <c r="L45" s="70"/>
      <c r="M45" s="70"/>
      <c r="N45" s="70"/>
      <c r="O45" s="70"/>
      <c r="P45" s="71"/>
      <c r="Q45" s="100"/>
      <c r="R45" s="70"/>
      <c r="S45" s="70"/>
      <c r="T45" s="70"/>
      <c r="U45" s="70"/>
      <c r="V45" s="71"/>
      <c r="W45" s="276"/>
      <c r="X45" s="107">
        <v>49.8</v>
      </c>
      <c r="Y45" s="128">
        <f>$Q$43*X45%</f>
        <v>0</v>
      </c>
      <c r="Z45" s="129">
        <f>$R$43*X45%</f>
        <v>0</v>
      </c>
      <c r="AA45" s="129">
        <f>$S$43*X45%</f>
        <v>0</v>
      </c>
      <c r="AB45" s="129">
        <f>$T$43*X45%</f>
        <v>0</v>
      </c>
      <c r="AC45" s="129">
        <f>$U$43*X45%</f>
        <v>0</v>
      </c>
      <c r="AD45" s="130">
        <f>$V$43*X45%</f>
        <v>0</v>
      </c>
      <c r="AE45" s="151">
        <f>SUM(Y45:AD45)</f>
        <v>0</v>
      </c>
    </row>
    <row r="46" spans="1:33" ht="16.5" thickBot="1">
      <c r="A46" s="670">
        <v>20</v>
      </c>
      <c r="B46" s="450" t="s">
        <v>129</v>
      </c>
      <c r="C46" s="179"/>
      <c r="D46" s="94">
        <v>9</v>
      </c>
      <c r="E46" s="63"/>
      <c r="F46" s="63">
        <v>2</v>
      </c>
      <c r="G46" s="63"/>
      <c r="H46" s="64">
        <v>1</v>
      </c>
      <c r="I46" s="81"/>
      <c r="J46" s="90">
        <f>SUM(D46:I46)</f>
        <v>12</v>
      </c>
      <c r="K46" s="540"/>
      <c r="L46" s="541"/>
      <c r="M46" s="541"/>
      <c r="N46" s="541"/>
      <c r="O46" s="541"/>
      <c r="P46" s="542"/>
      <c r="Q46" s="543">
        <f aca="true" t="shared" si="18" ref="Q46:V46">D46*K46</f>
        <v>0</v>
      </c>
      <c r="R46" s="544">
        <f t="shared" si="18"/>
        <v>0</v>
      </c>
      <c r="S46" s="544">
        <f t="shared" si="18"/>
        <v>0</v>
      </c>
      <c r="T46" s="544">
        <f t="shared" si="18"/>
        <v>0</v>
      </c>
      <c r="U46" s="544">
        <f t="shared" si="18"/>
        <v>0</v>
      </c>
      <c r="V46" s="545">
        <f t="shared" si="18"/>
        <v>0</v>
      </c>
      <c r="W46" s="552">
        <f>SUM(Q46:V46)</f>
        <v>0</v>
      </c>
      <c r="X46" s="105"/>
      <c r="Y46" s="98"/>
      <c r="Z46" s="65"/>
      <c r="AA46" s="65"/>
      <c r="AB46" s="65"/>
      <c r="AC46" s="65"/>
      <c r="AD46" s="66"/>
      <c r="AE46" s="149"/>
      <c r="AF46" s="577">
        <f>AE47+AE48+AE49+AE50+AE51+AE52+AE53</f>
        <v>0</v>
      </c>
      <c r="AG46" s="137">
        <f>W46-AF46</f>
        <v>0</v>
      </c>
    </row>
    <row r="47" spans="1:31" ht="16.5" thickBot="1">
      <c r="A47" s="671"/>
      <c r="B47" s="440" t="s">
        <v>208</v>
      </c>
      <c r="C47" s="173" t="s">
        <v>92</v>
      </c>
      <c r="D47" s="95"/>
      <c r="E47" s="11"/>
      <c r="F47" s="11"/>
      <c r="G47" s="11"/>
      <c r="H47" s="30"/>
      <c r="I47" s="82"/>
      <c r="J47" s="90"/>
      <c r="K47" s="99"/>
      <c r="L47" s="6"/>
      <c r="M47" s="6"/>
      <c r="N47" s="6"/>
      <c r="O47" s="6"/>
      <c r="P47" s="67"/>
      <c r="Q47" s="99"/>
      <c r="R47" s="6"/>
      <c r="S47" s="6"/>
      <c r="T47" s="6"/>
      <c r="U47" s="6"/>
      <c r="V47" s="67"/>
      <c r="W47" s="275"/>
      <c r="X47" s="406">
        <v>16.63</v>
      </c>
      <c r="Y47" s="128">
        <f>$Q$46*X47%</f>
        <v>0</v>
      </c>
      <c r="Z47" s="129">
        <f>$R$46*X47%</f>
        <v>0</v>
      </c>
      <c r="AA47" s="129">
        <f>$S$46*X47%</f>
        <v>0</v>
      </c>
      <c r="AB47" s="129">
        <f>$T$46*X47%</f>
        <v>0</v>
      </c>
      <c r="AC47" s="129">
        <f>$U$46*X47%</f>
        <v>0</v>
      </c>
      <c r="AD47" s="130">
        <f>$V$46*X47%</f>
        <v>0</v>
      </c>
      <c r="AE47" s="150">
        <f aca="true" t="shared" si="19" ref="AE47:AE53">SUM(Y47:AD47)</f>
        <v>0</v>
      </c>
    </row>
    <row r="48" spans="1:32" ht="16.5" thickBot="1">
      <c r="A48" s="671"/>
      <c r="B48" s="440" t="s">
        <v>209</v>
      </c>
      <c r="C48" s="173" t="s">
        <v>92</v>
      </c>
      <c r="D48" s="95"/>
      <c r="E48" s="11"/>
      <c r="F48" s="11"/>
      <c r="G48" s="11"/>
      <c r="H48" s="30"/>
      <c r="I48" s="82"/>
      <c r="J48" s="90"/>
      <c r="K48" s="99"/>
      <c r="L48" s="6"/>
      <c r="M48" s="6"/>
      <c r="N48" s="6"/>
      <c r="O48" s="6"/>
      <c r="P48" s="67"/>
      <c r="Q48" s="99"/>
      <c r="R48" s="6"/>
      <c r="S48" s="6"/>
      <c r="T48" s="6"/>
      <c r="U48" s="6"/>
      <c r="V48" s="67"/>
      <c r="W48" s="566"/>
      <c r="X48" s="406">
        <v>11.95</v>
      </c>
      <c r="Y48" s="128">
        <f aca="true" t="shared" si="20" ref="Y48:Y53">$Q$46*X48%</f>
        <v>0</v>
      </c>
      <c r="Z48" s="129">
        <f aca="true" t="shared" si="21" ref="Z48:Z53">$R$46*X48%</f>
        <v>0</v>
      </c>
      <c r="AA48" s="129">
        <f aca="true" t="shared" si="22" ref="AA48:AA53">$S$46*X48%</f>
        <v>0</v>
      </c>
      <c r="AB48" s="129">
        <f aca="true" t="shared" si="23" ref="AB48:AB53">$T$46*X48%</f>
        <v>0</v>
      </c>
      <c r="AC48" s="129">
        <f aca="true" t="shared" si="24" ref="AC48:AC53">$U$46*X48%</f>
        <v>0</v>
      </c>
      <c r="AD48" s="130">
        <f aca="true" t="shared" si="25" ref="AD48:AD53">$V$46*X48%</f>
        <v>0</v>
      </c>
      <c r="AE48" s="150">
        <f t="shared" si="19"/>
        <v>0</v>
      </c>
      <c r="AF48" s="137"/>
    </row>
    <row r="49" spans="1:31" ht="16.5" thickBot="1">
      <c r="A49" s="671"/>
      <c r="B49" s="451" t="s">
        <v>210</v>
      </c>
      <c r="C49" s="180" t="s">
        <v>92</v>
      </c>
      <c r="D49" s="134"/>
      <c r="E49" s="26"/>
      <c r="F49" s="26"/>
      <c r="G49" s="26"/>
      <c r="H49" s="27"/>
      <c r="I49" s="87"/>
      <c r="J49" s="90"/>
      <c r="K49" s="99"/>
      <c r="L49" s="6"/>
      <c r="M49" s="6"/>
      <c r="N49" s="6"/>
      <c r="O49" s="6"/>
      <c r="P49" s="67"/>
      <c r="Q49" s="99"/>
      <c r="R49" s="6"/>
      <c r="S49" s="6"/>
      <c r="T49" s="6"/>
      <c r="U49" s="6"/>
      <c r="V49" s="67"/>
      <c r="W49" s="275"/>
      <c r="X49" s="407">
        <v>8.5</v>
      </c>
      <c r="Y49" s="128">
        <f t="shared" si="20"/>
        <v>0</v>
      </c>
      <c r="Z49" s="129">
        <f t="shared" si="21"/>
        <v>0</v>
      </c>
      <c r="AA49" s="129">
        <f t="shared" si="22"/>
        <v>0</v>
      </c>
      <c r="AB49" s="129">
        <f t="shared" si="23"/>
        <v>0</v>
      </c>
      <c r="AC49" s="129">
        <f t="shared" si="24"/>
        <v>0</v>
      </c>
      <c r="AD49" s="130">
        <f t="shared" si="25"/>
        <v>0</v>
      </c>
      <c r="AE49" s="150">
        <f t="shared" si="19"/>
        <v>0</v>
      </c>
    </row>
    <row r="50" spans="1:31" ht="16.5" thickBot="1">
      <c r="A50" s="671"/>
      <c r="B50" s="440" t="s">
        <v>211</v>
      </c>
      <c r="C50" s="173" t="s">
        <v>92</v>
      </c>
      <c r="D50" s="95"/>
      <c r="E50" s="11"/>
      <c r="F50" s="11"/>
      <c r="G50" s="11"/>
      <c r="H50" s="30"/>
      <c r="I50" s="82"/>
      <c r="J50" s="90"/>
      <c r="K50" s="99"/>
      <c r="L50" s="6"/>
      <c r="M50" s="6"/>
      <c r="N50" s="6"/>
      <c r="O50" s="6"/>
      <c r="P50" s="67"/>
      <c r="Q50" s="99"/>
      <c r="R50" s="6"/>
      <c r="S50" s="6"/>
      <c r="T50" s="6"/>
      <c r="U50" s="6"/>
      <c r="V50" s="67"/>
      <c r="W50" s="275"/>
      <c r="X50" s="406">
        <v>12.1</v>
      </c>
      <c r="Y50" s="128">
        <f t="shared" si="20"/>
        <v>0</v>
      </c>
      <c r="Z50" s="129">
        <f t="shared" si="21"/>
        <v>0</v>
      </c>
      <c r="AA50" s="129">
        <f t="shared" si="22"/>
        <v>0</v>
      </c>
      <c r="AB50" s="129">
        <f t="shared" si="23"/>
        <v>0</v>
      </c>
      <c r="AC50" s="129">
        <f t="shared" si="24"/>
        <v>0</v>
      </c>
      <c r="AD50" s="130">
        <f t="shared" si="25"/>
        <v>0</v>
      </c>
      <c r="AE50" s="150">
        <f t="shared" si="19"/>
        <v>0</v>
      </c>
    </row>
    <row r="51" spans="1:31" ht="16.5" thickBot="1">
      <c r="A51" s="671"/>
      <c r="B51" s="452" t="s">
        <v>212</v>
      </c>
      <c r="C51" s="181"/>
      <c r="D51" s="95"/>
      <c r="E51" s="11"/>
      <c r="F51" s="11"/>
      <c r="G51" s="11"/>
      <c r="H51" s="30"/>
      <c r="I51" s="82"/>
      <c r="J51" s="90"/>
      <c r="K51" s="99"/>
      <c r="L51" s="6"/>
      <c r="M51" s="6"/>
      <c r="N51" s="6"/>
      <c r="O51" s="6"/>
      <c r="P51" s="67"/>
      <c r="Q51" s="99"/>
      <c r="R51" s="6"/>
      <c r="S51" s="6"/>
      <c r="T51" s="6"/>
      <c r="U51" s="6"/>
      <c r="V51" s="67"/>
      <c r="W51" s="275"/>
      <c r="X51" s="406">
        <v>16.73</v>
      </c>
      <c r="Y51" s="128">
        <f t="shared" si="20"/>
        <v>0</v>
      </c>
      <c r="Z51" s="129">
        <f t="shared" si="21"/>
        <v>0</v>
      </c>
      <c r="AA51" s="129">
        <f t="shared" si="22"/>
        <v>0</v>
      </c>
      <c r="AB51" s="129">
        <f t="shared" si="23"/>
        <v>0</v>
      </c>
      <c r="AC51" s="129">
        <f t="shared" si="24"/>
        <v>0</v>
      </c>
      <c r="AD51" s="130">
        <f t="shared" si="25"/>
        <v>0</v>
      </c>
      <c r="AE51" s="150">
        <f t="shared" si="19"/>
        <v>0</v>
      </c>
    </row>
    <row r="52" spans="1:31" ht="16.5" thickBot="1">
      <c r="A52" s="671"/>
      <c r="B52" s="452" t="s">
        <v>213</v>
      </c>
      <c r="C52" s="181"/>
      <c r="D52" s="95"/>
      <c r="E52" s="11"/>
      <c r="F52" s="11"/>
      <c r="G52" s="11"/>
      <c r="H52" s="30"/>
      <c r="I52" s="82"/>
      <c r="J52" s="90"/>
      <c r="K52" s="99"/>
      <c r="L52" s="6"/>
      <c r="M52" s="6"/>
      <c r="N52" s="6"/>
      <c r="O52" s="6"/>
      <c r="P52" s="67"/>
      <c r="Q52" s="99"/>
      <c r="R52" s="6"/>
      <c r="S52" s="6"/>
      <c r="T52" s="6"/>
      <c r="U52" s="6"/>
      <c r="V52" s="67"/>
      <c r="W52" s="275"/>
      <c r="X52" s="406">
        <v>11.81</v>
      </c>
      <c r="Y52" s="128">
        <f t="shared" si="20"/>
        <v>0</v>
      </c>
      <c r="Z52" s="129">
        <f t="shared" si="21"/>
        <v>0</v>
      </c>
      <c r="AA52" s="129">
        <f t="shared" si="22"/>
        <v>0</v>
      </c>
      <c r="AB52" s="129">
        <f t="shared" si="23"/>
        <v>0</v>
      </c>
      <c r="AC52" s="129">
        <f t="shared" si="24"/>
        <v>0</v>
      </c>
      <c r="AD52" s="130">
        <f t="shared" si="25"/>
        <v>0</v>
      </c>
      <c r="AE52" s="150">
        <f t="shared" si="19"/>
        <v>0</v>
      </c>
    </row>
    <row r="53" spans="1:31" ht="16.5" thickBot="1">
      <c r="A53" s="672"/>
      <c r="B53" s="443" t="s">
        <v>214</v>
      </c>
      <c r="C53" s="182"/>
      <c r="D53" s="96"/>
      <c r="E53" s="19"/>
      <c r="F53" s="19"/>
      <c r="G53" s="19"/>
      <c r="H53" s="69"/>
      <c r="I53" s="83"/>
      <c r="J53" s="90"/>
      <c r="K53" s="100"/>
      <c r="L53" s="70"/>
      <c r="M53" s="70"/>
      <c r="N53" s="70"/>
      <c r="O53" s="70"/>
      <c r="P53" s="71"/>
      <c r="Q53" s="100"/>
      <c r="R53" s="70"/>
      <c r="S53" s="70"/>
      <c r="T53" s="70"/>
      <c r="U53" s="70"/>
      <c r="V53" s="71"/>
      <c r="W53" s="276"/>
      <c r="X53" s="408">
        <v>22.28</v>
      </c>
      <c r="Y53" s="128">
        <f t="shared" si="20"/>
        <v>0</v>
      </c>
      <c r="Z53" s="129">
        <f t="shared" si="21"/>
        <v>0</v>
      </c>
      <c r="AA53" s="129">
        <f t="shared" si="22"/>
        <v>0</v>
      </c>
      <c r="AB53" s="129">
        <f t="shared" si="23"/>
        <v>0</v>
      </c>
      <c r="AC53" s="129">
        <f t="shared" si="24"/>
        <v>0</v>
      </c>
      <c r="AD53" s="130">
        <f t="shared" si="25"/>
        <v>0</v>
      </c>
      <c r="AE53" s="151">
        <f t="shared" si="19"/>
        <v>0</v>
      </c>
    </row>
    <row r="54" spans="1:32" ht="16.5" thickBot="1">
      <c r="A54" s="670">
        <v>21</v>
      </c>
      <c r="B54" s="455" t="s">
        <v>130</v>
      </c>
      <c r="C54" s="183"/>
      <c r="D54" s="92">
        <v>3</v>
      </c>
      <c r="E54" s="62"/>
      <c r="F54" s="62"/>
      <c r="G54" s="62"/>
      <c r="H54" s="64">
        <v>1</v>
      </c>
      <c r="I54" s="81"/>
      <c r="J54" s="90">
        <f>SUM(D54:I54)</f>
        <v>4</v>
      </c>
      <c r="K54" s="540"/>
      <c r="L54" s="541"/>
      <c r="M54" s="541"/>
      <c r="N54" s="541"/>
      <c r="O54" s="541"/>
      <c r="P54" s="542"/>
      <c r="Q54" s="543">
        <f aca="true" t="shared" si="26" ref="Q54:V54">D54*K54</f>
        <v>0</v>
      </c>
      <c r="R54" s="544">
        <f t="shared" si="26"/>
        <v>0</v>
      </c>
      <c r="S54" s="544">
        <f t="shared" si="26"/>
        <v>0</v>
      </c>
      <c r="T54" s="544">
        <f t="shared" si="26"/>
        <v>0</v>
      </c>
      <c r="U54" s="544">
        <f t="shared" si="26"/>
        <v>0</v>
      </c>
      <c r="V54" s="545">
        <f t="shared" si="26"/>
        <v>0</v>
      </c>
      <c r="W54" s="552">
        <f>SUM(Q54:V54)</f>
        <v>0</v>
      </c>
      <c r="X54" s="105"/>
      <c r="Y54" s="98"/>
      <c r="Z54" s="65"/>
      <c r="AA54" s="65"/>
      <c r="AB54" s="65"/>
      <c r="AC54" s="65"/>
      <c r="AD54" s="66"/>
      <c r="AE54" s="149"/>
      <c r="AF54" s="137">
        <f>AE55+AE56</f>
        <v>0</v>
      </c>
    </row>
    <row r="55" spans="1:31" ht="16.5" thickBot="1">
      <c r="A55" s="671"/>
      <c r="B55" s="440" t="s">
        <v>215</v>
      </c>
      <c r="C55" s="173" t="s">
        <v>92</v>
      </c>
      <c r="D55" s="95"/>
      <c r="E55" s="11"/>
      <c r="F55" s="11"/>
      <c r="G55" s="11"/>
      <c r="H55" s="30"/>
      <c r="I55" s="82"/>
      <c r="J55" s="90"/>
      <c r="K55" s="99"/>
      <c r="L55" s="6"/>
      <c r="M55" s="6"/>
      <c r="N55" s="6"/>
      <c r="O55" s="6"/>
      <c r="P55" s="67"/>
      <c r="Q55" s="99"/>
      <c r="R55" s="6"/>
      <c r="S55" s="6"/>
      <c r="T55" s="6"/>
      <c r="U55" s="6"/>
      <c r="V55" s="67"/>
      <c r="W55" s="275"/>
      <c r="X55" s="108">
        <v>49.91</v>
      </c>
      <c r="Y55" s="128">
        <f>$Q$54*X55%</f>
        <v>0</v>
      </c>
      <c r="Z55" s="129">
        <f>$R$54*X55%</f>
        <v>0</v>
      </c>
      <c r="AA55" s="129">
        <f>$S$54*X55%</f>
        <v>0</v>
      </c>
      <c r="AB55" s="129">
        <f>$T$54*X55%</f>
        <v>0</v>
      </c>
      <c r="AC55" s="129">
        <f>$U$54*X55%</f>
        <v>0</v>
      </c>
      <c r="AD55" s="130">
        <f>$V$54*X55%</f>
        <v>0</v>
      </c>
      <c r="AE55" s="150">
        <f>SUM(Y55:AD55)</f>
        <v>0</v>
      </c>
    </row>
    <row r="56" spans="1:31" ht="16.5" thickBot="1">
      <c r="A56" s="672"/>
      <c r="B56" s="441" t="s">
        <v>216</v>
      </c>
      <c r="C56" s="171" t="s">
        <v>92</v>
      </c>
      <c r="D56" s="93"/>
      <c r="E56" s="68"/>
      <c r="F56" s="68"/>
      <c r="G56" s="68"/>
      <c r="H56" s="69"/>
      <c r="I56" s="83"/>
      <c r="J56" s="90"/>
      <c r="K56" s="100"/>
      <c r="L56" s="70"/>
      <c r="M56" s="70"/>
      <c r="N56" s="70"/>
      <c r="O56" s="70"/>
      <c r="P56" s="71"/>
      <c r="Q56" s="100"/>
      <c r="R56" s="70"/>
      <c r="S56" s="70"/>
      <c r="T56" s="70"/>
      <c r="U56" s="70"/>
      <c r="V56" s="71"/>
      <c r="W56" s="276"/>
      <c r="X56" s="109">
        <v>50.09</v>
      </c>
      <c r="Y56" s="128">
        <f>$Q$54*X56%</f>
        <v>0</v>
      </c>
      <c r="Z56" s="129">
        <f>$R$54*X56%</f>
        <v>0</v>
      </c>
      <c r="AA56" s="129">
        <f>$S$54*X56%</f>
        <v>0</v>
      </c>
      <c r="AB56" s="129">
        <f>$T$54*X56%</f>
        <v>0</v>
      </c>
      <c r="AC56" s="129">
        <f>$U$54*X56%</f>
        <v>0</v>
      </c>
      <c r="AD56" s="130">
        <f>V55*X56%</f>
        <v>0</v>
      </c>
      <c r="AE56" s="151">
        <f>SUM(Y56:AD56)</f>
        <v>0</v>
      </c>
    </row>
    <row r="57" spans="1:32" ht="16.5" thickBot="1">
      <c r="A57" s="667">
        <v>22</v>
      </c>
      <c r="B57" s="450" t="s">
        <v>115</v>
      </c>
      <c r="C57" s="179"/>
      <c r="D57" s="94">
        <v>4</v>
      </c>
      <c r="E57" s="63"/>
      <c r="F57" s="63">
        <v>1</v>
      </c>
      <c r="G57" s="63"/>
      <c r="H57" s="64">
        <v>1</v>
      </c>
      <c r="I57" s="81"/>
      <c r="J57" s="90">
        <f>SUM(D57:I57)</f>
        <v>6</v>
      </c>
      <c r="K57" s="540"/>
      <c r="L57" s="541"/>
      <c r="M57" s="541"/>
      <c r="N57" s="541"/>
      <c r="O57" s="541"/>
      <c r="P57" s="542"/>
      <c r="Q57" s="543">
        <f aca="true" t="shared" si="27" ref="Q57:V57">D57*K57</f>
        <v>0</v>
      </c>
      <c r="R57" s="544">
        <f t="shared" si="27"/>
        <v>0</v>
      </c>
      <c r="S57" s="544">
        <f t="shared" si="27"/>
        <v>0</v>
      </c>
      <c r="T57" s="544">
        <f t="shared" si="27"/>
        <v>0</v>
      </c>
      <c r="U57" s="544">
        <f t="shared" si="27"/>
        <v>0</v>
      </c>
      <c r="V57" s="545">
        <f t="shared" si="27"/>
        <v>0</v>
      </c>
      <c r="W57" s="552">
        <f>SUM(Q57:V57)</f>
        <v>0</v>
      </c>
      <c r="X57" s="105"/>
      <c r="Y57" s="98"/>
      <c r="Z57" s="65"/>
      <c r="AA57" s="65"/>
      <c r="AB57" s="65"/>
      <c r="AC57" s="65"/>
      <c r="AD57" s="66"/>
      <c r="AE57" s="149"/>
      <c r="AF57" s="137">
        <f>AE58+AE59</f>
        <v>0</v>
      </c>
    </row>
    <row r="58" spans="1:31" ht="16.5" thickBot="1">
      <c r="A58" s="668"/>
      <c r="B58" s="453" t="s">
        <v>217</v>
      </c>
      <c r="C58" s="436" t="s">
        <v>92</v>
      </c>
      <c r="D58" s="95"/>
      <c r="E58" s="11"/>
      <c r="F58" s="11"/>
      <c r="G58" s="11"/>
      <c r="H58" s="30"/>
      <c r="I58" s="82"/>
      <c r="J58" s="90"/>
      <c r="K58" s="99"/>
      <c r="L58" s="6"/>
      <c r="M58" s="6"/>
      <c r="N58" s="6"/>
      <c r="O58" s="6"/>
      <c r="P58" s="67"/>
      <c r="Q58" s="99"/>
      <c r="R58" s="6"/>
      <c r="S58" s="6"/>
      <c r="T58" s="6"/>
      <c r="U58" s="6"/>
      <c r="V58" s="67"/>
      <c r="W58" s="275"/>
      <c r="X58" s="106">
        <v>73.8</v>
      </c>
      <c r="Y58" s="128">
        <f>$Q$57*X58%</f>
        <v>0</v>
      </c>
      <c r="Z58" s="129">
        <f>$R$57*X58%</f>
        <v>0</v>
      </c>
      <c r="AA58" s="129">
        <f>$S$57*X58%</f>
        <v>0</v>
      </c>
      <c r="AB58" s="129">
        <f>$T$57*X58%</f>
        <v>0</v>
      </c>
      <c r="AC58" s="129">
        <f>$U$57*X58%</f>
        <v>0</v>
      </c>
      <c r="AD58" s="130">
        <f>$V$57*X58%</f>
        <v>0</v>
      </c>
      <c r="AE58" s="150">
        <f>SUM(Y58:AD58)</f>
        <v>0</v>
      </c>
    </row>
    <row r="59" spans="1:31" ht="16.5" thickBot="1">
      <c r="A59" s="669"/>
      <c r="B59" s="454" t="s">
        <v>218</v>
      </c>
      <c r="C59" s="184" t="s">
        <v>92</v>
      </c>
      <c r="D59" s="96"/>
      <c r="E59" s="19"/>
      <c r="F59" s="19"/>
      <c r="G59" s="19"/>
      <c r="H59" s="69"/>
      <c r="I59" s="83"/>
      <c r="J59" s="90"/>
      <c r="K59" s="100"/>
      <c r="L59" s="70"/>
      <c r="M59" s="70"/>
      <c r="N59" s="70"/>
      <c r="O59" s="70"/>
      <c r="P59" s="71"/>
      <c r="Q59" s="100"/>
      <c r="R59" s="70"/>
      <c r="S59" s="70"/>
      <c r="T59" s="70"/>
      <c r="U59" s="70"/>
      <c r="V59" s="71"/>
      <c r="W59" s="276"/>
      <c r="X59" s="107">
        <v>26.2</v>
      </c>
      <c r="Y59" s="128">
        <f>$Q$57*X59%</f>
        <v>0</v>
      </c>
      <c r="Z59" s="129">
        <f>$R$57*X59%</f>
        <v>0</v>
      </c>
      <c r="AA59" s="129">
        <f>$S$57*X59%</f>
        <v>0</v>
      </c>
      <c r="AB59" s="129">
        <f>$T$57*X59%</f>
        <v>0</v>
      </c>
      <c r="AC59" s="129">
        <f>$U$57*X59%</f>
        <v>0</v>
      </c>
      <c r="AD59" s="130">
        <f>$V$57*X59%</f>
        <v>0</v>
      </c>
      <c r="AE59" s="151">
        <f>SUM(Y59:AD59)</f>
        <v>0</v>
      </c>
    </row>
    <row r="60" spans="1:31" ht="16.5" thickBot="1">
      <c r="A60" s="433">
        <v>23</v>
      </c>
      <c r="B60" s="438" t="s">
        <v>311</v>
      </c>
      <c r="C60" s="170" t="s">
        <v>92</v>
      </c>
      <c r="D60" s="61">
        <v>4</v>
      </c>
      <c r="E60" s="1"/>
      <c r="F60" s="1">
        <v>1</v>
      </c>
      <c r="G60" s="1"/>
      <c r="H60" s="39">
        <v>1</v>
      </c>
      <c r="I60" s="80"/>
      <c r="J60" s="90">
        <f>SUM(D60:I60)</f>
        <v>6</v>
      </c>
      <c r="K60" s="516"/>
      <c r="L60" s="517"/>
      <c r="M60" s="517"/>
      <c r="N60" s="517"/>
      <c r="O60" s="517"/>
      <c r="P60" s="518"/>
      <c r="Q60" s="525">
        <f>D60*K60</f>
        <v>0</v>
      </c>
      <c r="R60" s="526">
        <f aca="true" t="shared" si="28" ref="R60:V61">E60*L60</f>
        <v>0</v>
      </c>
      <c r="S60" s="526">
        <f t="shared" si="28"/>
        <v>0</v>
      </c>
      <c r="T60" s="526">
        <f t="shared" si="28"/>
        <v>0</v>
      </c>
      <c r="U60" s="526">
        <f t="shared" si="28"/>
        <v>0</v>
      </c>
      <c r="V60" s="527">
        <f t="shared" si="28"/>
        <v>0</v>
      </c>
      <c r="W60" s="532">
        <f>SUM(Q60:V60)</f>
        <v>0</v>
      </c>
      <c r="X60" s="138">
        <v>100</v>
      </c>
      <c r="Y60" s="97">
        <f aca="true" t="shared" si="29" ref="Y60:AD60">Q60</f>
        <v>0</v>
      </c>
      <c r="Z60" s="59">
        <f t="shared" si="29"/>
        <v>0</v>
      </c>
      <c r="AA60" s="59">
        <f t="shared" si="29"/>
        <v>0</v>
      </c>
      <c r="AB60" s="59">
        <f t="shared" si="29"/>
        <v>0</v>
      </c>
      <c r="AC60" s="59">
        <f t="shared" si="29"/>
        <v>0</v>
      </c>
      <c r="AD60" s="60">
        <f t="shared" si="29"/>
        <v>0</v>
      </c>
      <c r="AE60" s="148">
        <f>SUM(Y60:AD60)</f>
        <v>0</v>
      </c>
    </row>
    <row r="61" spans="1:32" ht="16.5" thickBot="1">
      <c r="A61" s="670">
        <v>24</v>
      </c>
      <c r="B61" s="442" t="s">
        <v>120</v>
      </c>
      <c r="C61" s="172"/>
      <c r="D61" s="94">
        <v>3</v>
      </c>
      <c r="E61" s="63"/>
      <c r="F61" s="63">
        <v>1</v>
      </c>
      <c r="G61" s="63"/>
      <c r="H61" s="64">
        <v>1</v>
      </c>
      <c r="I61" s="81"/>
      <c r="J61" s="90">
        <f>SUM(D61:I61)</f>
        <v>5</v>
      </c>
      <c r="K61" s="540"/>
      <c r="L61" s="541"/>
      <c r="M61" s="541"/>
      <c r="N61" s="541"/>
      <c r="O61" s="541"/>
      <c r="P61" s="542"/>
      <c r="Q61" s="543">
        <f>D61*K61</f>
        <v>0</v>
      </c>
      <c r="R61" s="544">
        <f t="shared" si="28"/>
        <v>0</v>
      </c>
      <c r="S61" s="544">
        <f t="shared" si="28"/>
        <v>0</v>
      </c>
      <c r="T61" s="544">
        <f t="shared" si="28"/>
        <v>0</v>
      </c>
      <c r="U61" s="544">
        <f t="shared" si="28"/>
        <v>0</v>
      </c>
      <c r="V61" s="545">
        <f>I61*P61</f>
        <v>0</v>
      </c>
      <c r="W61" s="552">
        <f>SUM(Q61:V61)</f>
        <v>0</v>
      </c>
      <c r="X61" s="105"/>
      <c r="Y61" s="98"/>
      <c r="Z61" s="65"/>
      <c r="AA61" s="65"/>
      <c r="AB61" s="65"/>
      <c r="AC61" s="65"/>
      <c r="AD61" s="66"/>
      <c r="AE61" s="149"/>
      <c r="AF61" s="137">
        <f>AE62+AE63</f>
        <v>0</v>
      </c>
    </row>
    <row r="62" spans="1:31" ht="16.5" thickBot="1">
      <c r="A62" s="671"/>
      <c r="B62" s="440" t="s">
        <v>219</v>
      </c>
      <c r="C62" s="173" t="s">
        <v>92</v>
      </c>
      <c r="D62" s="95"/>
      <c r="E62" s="11"/>
      <c r="F62" s="11"/>
      <c r="G62" s="11"/>
      <c r="H62" s="30"/>
      <c r="I62" s="82"/>
      <c r="J62" s="90"/>
      <c r="K62" s="99"/>
      <c r="L62" s="6"/>
      <c r="M62" s="6"/>
      <c r="N62" s="6"/>
      <c r="O62" s="6"/>
      <c r="P62" s="67"/>
      <c r="Q62" s="99"/>
      <c r="R62" s="6"/>
      <c r="S62" s="6"/>
      <c r="T62" s="6"/>
      <c r="U62" s="6"/>
      <c r="V62" s="67"/>
      <c r="W62" s="275"/>
      <c r="X62" s="106">
        <v>47.69</v>
      </c>
      <c r="Y62" s="128">
        <f>$Q$61*X62%</f>
        <v>0</v>
      </c>
      <c r="Z62" s="129">
        <f>$R$61*X62%</f>
        <v>0</v>
      </c>
      <c r="AA62" s="129">
        <f>$S$61*X62%</f>
        <v>0</v>
      </c>
      <c r="AB62" s="129">
        <f>$T$61*X62%</f>
        <v>0</v>
      </c>
      <c r="AC62" s="129">
        <f>$U$61*X62%</f>
        <v>0</v>
      </c>
      <c r="AD62" s="130">
        <f>$V$61*X62%</f>
        <v>0</v>
      </c>
      <c r="AE62" s="150">
        <f>SUM(Y62:AD62)</f>
        <v>0</v>
      </c>
    </row>
    <row r="63" spans="1:31" ht="16.5" thickBot="1">
      <c r="A63" s="672"/>
      <c r="B63" s="441" t="s">
        <v>220</v>
      </c>
      <c r="C63" s="171" t="s">
        <v>92</v>
      </c>
      <c r="D63" s="96"/>
      <c r="E63" s="19"/>
      <c r="F63" s="19"/>
      <c r="G63" s="19"/>
      <c r="H63" s="69"/>
      <c r="I63" s="83"/>
      <c r="J63" s="90"/>
      <c r="K63" s="100"/>
      <c r="L63" s="70"/>
      <c r="M63" s="70"/>
      <c r="N63" s="70"/>
      <c r="O63" s="70"/>
      <c r="P63" s="71"/>
      <c r="Q63" s="100"/>
      <c r="R63" s="70"/>
      <c r="S63" s="70"/>
      <c r="T63" s="70"/>
      <c r="U63" s="70"/>
      <c r="V63" s="71"/>
      <c r="W63" s="276"/>
      <c r="X63" s="107">
        <v>52.31</v>
      </c>
      <c r="Y63" s="128">
        <f>$Q$61*X63%</f>
        <v>0</v>
      </c>
      <c r="Z63" s="129">
        <f>$R$61*X63%</f>
        <v>0</v>
      </c>
      <c r="AA63" s="129">
        <f>$S$61*X63%</f>
        <v>0</v>
      </c>
      <c r="AB63" s="129">
        <f>$T$61*X63%</f>
        <v>0</v>
      </c>
      <c r="AC63" s="129">
        <f>$U$61*X63%</f>
        <v>0</v>
      </c>
      <c r="AD63" s="130">
        <f>$V$61*X63%</f>
        <v>0</v>
      </c>
      <c r="AE63" s="151">
        <f>SUM(Y63:AD63)</f>
        <v>0</v>
      </c>
    </row>
    <row r="64" spans="1:32" ht="16.5" thickBot="1">
      <c r="A64" s="670">
        <v>25</v>
      </c>
      <c r="B64" s="455" t="s">
        <v>132</v>
      </c>
      <c r="C64" s="185"/>
      <c r="D64" s="94">
        <v>4</v>
      </c>
      <c r="E64" s="63"/>
      <c r="F64" s="63">
        <v>1</v>
      </c>
      <c r="G64" s="63"/>
      <c r="H64" s="64"/>
      <c r="I64" s="81"/>
      <c r="J64" s="90">
        <f>SUM(D64:I64)</f>
        <v>5</v>
      </c>
      <c r="K64" s="540"/>
      <c r="L64" s="541"/>
      <c r="M64" s="541"/>
      <c r="N64" s="541"/>
      <c r="O64" s="541"/>
      <c r="P64" s="542"/>
      <c r="Q64" s="543">
        <f aca="true" t="shared" si="30" ref="Q64:V64">D64*K64</f>
        <v>0</v>
      </c>
      <c r="R64" s="544">
        <f t="shared" si="30"/>
        <v>0</v>
      </c>
      <c r="S64" s="544">
        <f t="shared" si="30"/>
        <v>0</v>
      </c>
      <c r="T64" s="544">
        <f t="shared" si="30"/>
        <v>0</v>
      </c>
      <c r="U64" s="544">
        <f t="shared" si="30"/>
        <v>0</v>
      </c>
      <c r="V64" s="545">
        <f t="shared" si="30"/>
        <v>0</v>
      </c>
      <c r="W64" s="552">
        <f>SUM(Q64:V64)</f>
        <v>0</v>
      </c>
      <c r="X64" s="567"/>
      <c r="Y64" s="98"/>
      <c r="Z64" s="65"/>
      <c r="AA64" s="65"/>
      <c r="AB64" s="65"/>
      <c r="AC64" s="65"/>
      <c r="AD64" s="66"/>
      <c r="AE64" s="149"/>
      <c r="AF64" s="137">
        <f>AE65+AE66</f>
        <v>0</v>
      </c>
    </row>
    <row r="65" spans="1:31" ht="16.5" thickBot="1">
      <c r="A65" s="671"/>
      <c r="B65" s="440" t="s">
        <v>221</v>
      </c>
      <c r="C65" s="173" t="s">
        <v>92</v>
      </c>
      <c r="D65" s="95"/>
      <c r="E65" s="11"/>
      <c r="F65" s="11"/>
      <c r="G65" s="11"/>
      <c r="H65" s="30"/>
      <c r="I65" s="82"/>
      <c r="J65" s="90"/>
      <c r="K65" s="99"/>
      <c r="L65" s="6"/>
      <c r="M65" s="6"/>
      <c r="N65" s="6"/>
      <c r="O65" s="6"/>
      <c r="P65" s="67"/>
      <c r="Q65" s="99"/>
      <c r="R65" s="6"/>
      <c r="S65" s="6"/>
      <c r="T65" s="6"/>
      <c r="U65" s="6"/>
      <c r="V65" s="67"/>
      <c r="W65" s="275"/>
      <c r="X65" s="106">
        <v>49.05</v>
      </c>
      <c r="Y65" s="128">
        <f>$Q$64*X65%</f>
        <v>0</v>
      </c>
      <c r="Z65" s="129">
        <f>$R$64*X65%</f>
        <v>0</v>
      </c>
      <c r="AA65" s="129">
        <f>$S$64*X65%</f>
        <v>0</v>
      </c>
      <c r="AB65" s="129">
        <f>$T$64*X65%</f>
        <v>0</v>
      </c>
      <c r="AC65" s="129">
        <f>$U$64*X65%</f>
        <v>0</v>
      </c>
      <c r="AD65" s="130">
        <f>$V$64*X65%</f>
        <v>0</v>
      </c>
      <c r="AE65" s="150">
        <f>SUM(Y65:AD65)</f>
        <v>0</v>
      </c>
    </row>
    <row r="66" spans="1:31" ht="16.5" thickBot="1">
      <c r="A66" s="672"/>
      <c r="B66" s="441" t="s">
        <v>222</v>
      </c>
      <c r="C66" s="171" t="s">
        <v>92</v>
      </c>
      <c r="D66" s="96"/>
      <c r="E66" s="19"/>
      <c r="F66" s="19"/>
      <c r="G66" s="19"/>
      <c r="H66" s="69"/>
      <c r="I66" s="83"/>
      <c r="J66" s="90"/>
      <c r="K66" s="100"/>
      <c r="L66" s="70"/>
      <c r="M66" s="70"/>
      <c r="N66" s="70"/>
      <c r="O66" s="70"/>
      <c r="P66" s="71"/>
      <c r="Q66" s="100"/>
      <c r="R66" s="70"/>
      <c r="S66" s="70"/>
      <c r="T66" s="70"/>
      <c r="U66" s="70"/>
      <c r="V66" s="71"/>
      <c r="W66" s="276"/>
      <c r="X66" s="107">
        <v>50.95</v>
      </c>
      <c r="Y66" s="128">
        <f>$Q$64*X66%</f>
        <v>0</v>
      </c>
      <c r="Z66" s="129">
        <f>$R$64*X66%</f>
        <v>0</v>
      </c>
      <c r="AA66" s="129">
        <f>$S$64*X66%</f>
        <v>0</v>
      </c>
      <c r="AB66" s="129">
        <f>$T$64*X66%</f>
        <v>0</v>
      </c>
      <c r="AC66" s="129">
        <f>$U$64*X66%</f>
        <v>0</v>
      </c>
      <c r="AD66" s="130">
        <f>$V$64*X66%</f>
        <v>0</v>
      </c>
      <c r="AE66" s="151">
        <f>SUM(Y66:AD66)</f>
        <v>0</v>
      </c>
    </row>
    <row r="67" spans="1:31" ht="16.5" thickBot="1">
      <c r="A67" s="433">
        <v>26</v>
      </c>
      <c r="B67" s="438" t="s">
        <v>223</v>
      </c>
      <c r="C67" s="170" t="s">
        <v>92</v>
      </c>
      <c r="D67" s="61">
        <v>4</v>
      </c>
      <c r="E67" s="1"/>
      <c r="F67" s="1">
        <v>1</v>
      </c>
      <c r="G67" s="1"/>
      <c r="H67" s="39"/>
      <c r="I67" s="80"/>
      <c r="J67" s="90">
        <f>SUM(D67:I67)</f>
        <v>5</v>
      </c>
      <c r="K67" s="516"/>
      <c r="L67" s="517"/>
      <c r="M67" s="517"/>
      <c r="N67" s="517"/>
      <c r="O67" s="517"/>
      <c r="P67" s="518"/>
      <c r="Q67" s="525">
        <f>D67*K67</f>
        <v>0</v>
      </c>
      <c r="R67" s="526">
        <f aca="true" t="shared" si="31" ref="R67:V69">E67*L67</f>
        <v>0</v>
      </c>
      <c r="S67" s="526">
        <f t="shared" si="31"/>
        <v>0</v>
      </c>
      <c r="T67" s="526">
        <f t="shared" si="31"/>
        <v>0</v>
      </c>
      <c r="U67" s="526">
        <f t="shared" si="31"/>
        <v>0</v>
      </c>
      <c r="V67" s="527">
        <f t="shared" si="31"/>
        <v>0</v>
      </c>
      <c r="W67" s="532">
        <f>SUM(Q67:V67)</f>
        <v>0</v>
      </c>
      <c r="X67" s="138">
        <v>100</v>
      </c>
      <c r="Y67" s="97">
        <f aca="true" t="shared" si="32" ref="Y67:AD68">Q67</f>
        <v>0</v>
      </c>
      <c r="Z67" s="59">
        <f t="shared" si="32"/>
        <v>0</v>
      </c>
      <c r="AA67" s="59">
        <f t="shared" si="32"/>
        <v>0</v>
      </c>
      <c r="AB67" s="59">
        <f t="shared" si="32"/>
        <v>0</v>
      </c>
      <c r="AC67" s="59">
        <f t="shared" si="32"/>
        <v>0</v>
      </c>
      <c r="AD67" s="60">
        <f t="shared" si="32"/>
        <v>0</v>
      </c>
      <c r="AE67" s="148">
        <f>SUM(Y67:AD67)</f>
        <v>0</v>
      </c>
    </row>
    <row r="68" spans="1:31" ht="16.5" thickBot="1">
      <c r="A68" s="431">
        <v>27</v>
      </c>
      <c r="B68" s="438" t="s">
        <v>224</v>
      </c>
      <c r="C68" s="170" t="s">
        <v>92</v>
      </c>
      <c r="D68" s="61">
        <v>3</v>
      </c>
      <c r="E68" s="1"/>
      <c r="F68" s="1">
        <v>1</v>
      </c>
      <c r="G68" s="1"/>
      <c r="H68" s="39">
        <v>1</v>
      </c>
      <c r="I68" s="80"/>
      <c r="J68" s="90">
        <f>SUM(D68:I68)</f>
        <v>5</v>
      </c>
      <c r="K68" s="516"/>
      <c r="L68" s="517"/>
      <c r="M68" s="517"/>
      <c r="N68" s="517"/>
      <c r="O68" s="517"/>
      <c r="P68" s="518"/>
      <c r="Q68" s="525">
        <f>D68*K68</f>
        <v>0</v>
      </c>
      <c r="R68" s="526">
        <f t="shared" si="31"/>
        <v>0</v>
      </c>
      <c r="S68" s="526">
        <f t="shared" si="31"/>
        <v>0</v>
      </c>
      <c r="T68" s="526">
        <f t="shared" si="31"/>
        <v>0</v>
      </c>
      <c r="U68" s="526">
        <f t="shared" si="31"/>
        <v>0</v>
      </c>
      <c r="V68" s="527">
        <f t="shared" si="31"/>
        <v>0</v>
      </c>
      <c r="W68" s="532">
        <f>SUM(Q68:V68)</f>
        <v>0</v>
      </c>
      <c r="X68" s="138">
        <v>100</v>
      </c>
      <c r="Y68" s="97">
        <f t="shared" si="32"/>
        <v>0</v>
      </c>
      <c r="Z68" s="59">
        <f t="shared" si="32"/>
        <v>0</v>
      </c>
      <c r="AA68" s="59">
        <f t="shared" si="32"/>
        <v>0</v>
      </c>
      <c r="AB68" s="59">
        <f t="shared" si="32"/>
        <v>0</v>
      </c>
      <c r="AC68" s="59">
        <f t="shared" si="32"/>
        <v>0</v>
      </c>
      <c r="AD68" s="60">
        <f t="shared" si="32"/>
        <v>0</v>
      </c>
      <c r="AE68" s="148">
        <f>SUM(Y68:AD68)</f>
        <v>0</v>
      </c>
    </row>
    <row r="69" spans="1:32" ht="16.5" thickBot="1">
      <c r="A69" s="667">
        <v>28</v>
      </c>
      <c r="B69" s="450" t="s">
        <v>27</v>
      </c>
      <c r="C69" s="179"/>
      <c r="D69" s="94">
        <v>4</v>
      </c>
      <c r="E69" s="63"/>
      <c r="F69" s="63">
        <v>1</v>
      </c>
      <c r="G69" s="63"/>
      <c r="H69" s="64"/>
      <c r="I69" s="81"/>
      <c r="J69" s="90">
        <f>SUM(D69:I69)</f>
        <v>5</v>
      </c>
      <c r="K69" s="540"/>
      <c r="L69" s="541"/>
      <c r="M69" s="541"/>
      <c r="N69" s="541"/>
      <c r="O69" s="541"/>
      <c r="P69" s="542"/>
      <c r="Q69" s="528">
        <f>D69*K69</f>
        <v>0</v>
      </c>
      <c r="R69" s="529">
        <f t="shared" si="31"/>
        <v>0</v>
      </c>
      <c r="S69" s="529">
        <f t="shared" si="31"/>
        <v>0</v>
      </c>
      <c r="T69" s="529">
        <f t="shared" si="31"/>
        <v>0</v>
      </c>
      <c r="U69" s="529">
        <f t="shared" si="31"/>
        <v>0</v>
      </c>
      <c r="V69" s="530">
        <f t="shared" si="31"/>
        <v>0</v>
      </c>
      <c r="W69" s="552">
        <f>SUM(Q69:V69)</f>
        <v>0</v>
      </c>
      <c r="X69" s="105"/>
      <c r="Y69" s="98"/>
      <c r="Z69" s="65"/>
      <c r="AA69" s="65"/>
      <c r="AB69" s="65"/>
      <c r="AC69" s="65"/>
      <c r="AD69" s="66"/>
      <c r="AE69" s="149"/>
      <c r="AF69" s="137">
        <f>AE70+AE71</f>
        <v>0</v>
      </c>
    </row>
    <row r="70" spans="1:31" ht="16.5" thickBot="1">
      <c r="A70" s="668"/>
      <c r="B70" s="275" t="s">
        <v>225</v>
      </c>
      <c r="C70" s="187" t="s">
        <v>92</v>
      </c>
      <c r="D70" s="95"/>
      <c r="E70" s="11"/>
      <c r="F70" s="11"/>
      <c r="G70" s="11"/>
      <c r="H70" s="30"/>
      <c r="I70" s="82"/>
      <c r="J70" s="90"/>
      <c r="K70" s="99"/>
      <c r="L70" s="6"/>
      <c r="M70" s="6"/>
      <c r="N70" s="6"/>
      <c r="O70" s="6"/>
      <c r="P70" s="67"/>
      <c r="Q70" s="99"/>
      <c r="R70" s="6"/>
      <c r="S70" s="6"/>
      <c r="T70" s="6"/>
      <c r="U70" s="6"/>
      <c r="V70" s="67"/>
      <c r="W70" s="275"/>
      <c r="X70" s="106">
        <v>62.35</v>
      </c>
      <c r="Y70" s="128">
        <f>$Q$69*X70%</f>
        <v>0</v>
      </c>
      <c r="Z70" s="129">
        <f>$R$69*X70%</f>
        <v>0</v>
      </c>
      <c r="AA70" s="129">
        <f>$S$69*X70%</f>
        <v>0</v>
      </c>
      <c r="AB70" s="129">
        <f>$T$69*X70%</f>
        <v>0</v>
      </c>
      <c r="AC70" s="129">
        <f>$U$69*X70%</f>
        <v>0</v>
      </c>
      <c r="AD70" s="130">
        <f>$V$69*X70%</f>
        <v>0</v>
      </c>
      <c r="AE70" s="150">
        <f>SUM(Y70:AD70)</f>
        <v>0</v>
      </c>
    </row>
    <row r="71" spans="1:31" ht="16.5" thickBot="1">
      <c r="A71" s="669"/>
      <c r="B71" s="276" t="s">
        <v>226</v>
      </c>
      <c r="C71" s="186" t="s">
        <v>92</v>
      </c>
      <c r="D71" s="96"/>
      <c r="E71" s="19"/>
      <c r="F71" s="19"/>
      <c r="G71" s="19"/>
      <c r="H71" s="69"/>
      <c r="I71" s="83"/>
      <c r="J71" s="90"/>
      <c r="K71" s="100"/>
      <c r="L71" s="70"/>
      <c r="M71" s="70"/>
      <c r="N71" s="70"/>
      <c r="O71" s="70"/>
      <c r="P71" s="71"/>
      <c r="Q71" s="119"/>
      <c r="R71" s="120"/>
      <c r="S71" s="120"/>
      <c r="T71" s="120"/>
      <c r="U71" s="120"/>
      <c r="V71" s="121"/>
      <c r="W71" s="276"/>
      <c r="X71" s="107">
        <v>37.65</v>
      </c>
      <c r="Y71" s="128">
        <f>$Q$69*X71%</f>
        <v>0</v>
      </c>
      <c r="Z71" s="129">
        <f>$R$69*X71%</f>
        <v>0</v>
      </c>
      <c r="AA71" s="129">
        <f>$S$69*X71%</f>
        <v>0</v>
      </c>
      <c r="AB71" s="70"/>
      <c r="AC71" s="129">
        <f>$U$69*X71%</f>
        <v>0</v>
      </c>
      <c r="AD71" s="130">
        <f>$V$69*X71%</f>
        <v>0</v>
      </c>
      <c r="AE71" s="151">
        <f>SUM(Y71:AD71)</f>
        <v>0</v>
      </c>
    </row>
    <row r="72" spans="1:31" ht="16.5" thickBot="1">
      <c r="A72" s="433">
        <v>29</v>
      </c>
      <c r="B72" s="438" t="s">
        <v>227</v>
      </c>
      <c r="C72" s="170" t="s">
        <v>92</v>
      </c>
      <c r="D72" s="61"/>
      <c r="E72" s="1">
        <v>4</v>
      </c>
      <c r="F72" s="1"/>
      <c r="G72" s="1"/>
      <c r="H72" s="39"/>
      <c r="I72" s="80"/>
      <c r="J72" s="90">
        <f>SUM(D72:I72)</f>
        <v>4</v>
      </c>
      <c r="K72" s="516"/>
      <c r="L72" s="517"/>
      <c r="M72" s="517"/>
      <c r="N72" s="517"/>
      <c r="O72" s="517"/>
      <c r="P72" s="518"/>
      <c r="Q72" s="525">
        <f>D72*K72</f>
        <v>0</v>
      </c>
      <c r="R72" s="526">
        <f aca="true" t="shared" si="33" ref="R72:V74">E72*L72</f>
        <v>0</v>
      </c>
      <c r="S72" s="526">
        <f t="shared" si="33"/>
        <v>0</v>
      </c>
      <c r="T72" s="526">
        <f t="shared" si="33"/>
        <v>0</v>
      </c>
      <c r="U72" s="526">
        <f t="shared" si="33"/>
        <v>0</v>
      </c>
      <c r="V72" s="527">
        <f t="shared" si="33"/>
        <v>0</v>
      </c>
      <c r="W72" s="532">
        <f>SUM(Q72:V72)</f>
        <v>0</v>
      </c>
      <c r="X72" s="138">
        <v>100</v>
      </c>
      <c r="Y72" s="97">
        <f aca="true" t="shared" si="34" ref="Y72:AD73">Q72</f>
        <v>0</v>
      </c>
      <c r="Z72" s="59">
        <f t="shared" si="34"/>
        <v>0</v>
      </c>
      <c r="AA72" s="59">
        <f t="shared" si="34"/>
        <v>0</v>
      </c>
      <c r="AB72" s="59">
        <f t="shared" si="34"/>
        <v>0</v>
      </c>
      <c r="AC72" s="59">
        <f t="shared" si="34"/>
        <v>0</v>
      </c>
      <c r="AD72" s="60">
        <f t="shared" si="34"/>
        <v>0</v>
      </c>
      <c r="AE72" s="148">
        <f>SUM(Y72:AD72)</f>
        <v>0</v>
      </c>
    </row>
    <row r="73" spans="1:31" ht="16.5" thickBot="1">
      <c r="A73" s="433">
        <v>30</v>
      </c>
      <c r="B73" s="438" t="s">
        <v>228</v>
      </c>
      <c r="C73" s="170" t="s">
        <v>92</v>
      </c>
      <c r="D73" s="61">
        <v>3</v>
      </c>
      <c r="E73" s="1"/>
      <c r="F73" s="1">
        <v>1</v>
      </c>
      <c r="G73" s="1"/>
      <c r="H73" s="39">
        <v>1</v>
      </c>
      <c r="I73" s="80"/>
      <c r="J73" s="90">
        <f>SUM(D73:I73)</f>
        <v>5</v>
      </c>
      <c r="K73" s="516"/>
      <c r="L73" s="517"/>
      <c r="M73" s="517"/>
      <c r="N73" s="517"/>
      <c r="O73" s="517"/>
      <c r="P73" s="518"/>
      <c r="Q73" s="525">
        <f>D73*K73</f>
        <v>0</v>
      </c>
      <c r="R73" s="526">
        <f t="shared" si="33"/>
        <v>0</v>
      </c>
      <c r="S73" s="526">
        <f t="shared" si="33"/>
        <v>0</v>
      </c>
      <c r="T73" s="526">
        <f t="shared" si="33"/>
        <v>0</v>
      </c>
      <c r="U73" s="526">
        <f t="shared" si="33"/>
        <v>0</v>
      </c>
      <c r="V73" s="527">
        <f t="shared" si="33"/>
        <v>0</v>
      </c>
      <c r="W73" s="532">
        <f>SUM(Q73:V73)</f>
        <v>0</v>
      </c>
      <c r="X73" s="138">
        <v>100</v>
      </c>
      <c r="Y73" s="97">
        <f t="shared" si="34"/>
        <v>0</v>
      </c>
      <c r="Z73" s="59">
        <f t="shared" si="34"/>
        <v>0</v>
      </c>
      <c r="AA73" s="59">
        <f t="shared" si="34"/>
        <v>0</v>
      </c>
      <c r="AB73" s="59">
        <f t="shared" si="34"/>
        <v>0</v>
      </c>
      <c r="AC73" s="59">
        <f t="shared" si="34"/>
        <v>0</v>
      </c>
      <c r="AD73" s="60">
        <f t="shared" si="34"/>
        <v>0</v>
      </c>
      <c r="AE73" s="148">
        <f>SUM(Y73:AD73)</f>
        <v>0</v>
      </c>
    </row>
    <row r="74" spans="1:32" ht="16.5" thickBot="1">
      <c r="A74" s="670">
        <v>31</v>
      </c>
      <c r="B74" s="442" t="s">
        <v>28</v>
      </c>
      <c r="C74" s="172"/>
      <c r="D74" s="94">
        <v>3</v>
      </c>
      <c r="E74" s="63"/>
      <c r="F74" s="62">
        <v>2</v>
      </c>
      <c r="G74" s="62"/>
      <c r="H74" s="64"/>
      <c r="I74" s="81"/>
      <c r="J74" s="90">
        <f>SUM(D74:I74)</f>
        <v>5</v>
      </c>
      <c r="K74" s="540"/>
      <c r="L74" s="541"/>
      <c r="M74" s="541"/>
      <c r="N74" s="541"/>
      <c r="O74" s="541"/>
      <c r="P74" s="542"/>
      <c r="Q74" s="543">
        <f>D74*K74</f>
        <v>0</v>
      </c>
      <c r="R74" s="544">
        <f t="shared" si="33"/>
        <v>0</v>
      </c>
      <c r="S74" s="544">
        <f t="shared" si="33"/>
        <v>0</v>
      </c>
      <c r="T74" s="544">
        <f t="shared" si="33"/>
        <v>0</v>
      </c>
      <c r="U74" s="544">
        <f t="shared" si="33"/>
        <v>0</v>
      </c>
      <c r="V74" s="545">
        <f t="shared" si="33"/>
        <v>0</v>
      </c>
      <c r="W74" s="552">
        <f>SUM(Q74:V74)</f>
        <v>0</v>
      </c>
      <c r="X74" s="105"/>
      <c r="Y74" s="98"/>
      <c r="Z74" s="65"/>
      <c r="AA74" s="65"/>
      <c r="AB74" s="65"/>
      <c r="AC74" s="65"/>
      <c r="AD74" s="66"/>
      <c r="AE74" s="149"/>
      <c r="AF74" s="137">
        <f>AE75+AE76</f>
        <v>0</v>
      </c>
    </row>
    <row r="75" spans="1:31" ht="16.5" thickBot="1">
      <c r="A75" s="671"/>
      <c r="B75" s="440" t="s">
        <v>229</v>
      </c>
      <c r="C75" s="173" t="s">
        <v>92</v>
      </c>
      <c r="D75" s="95"/>
      <c r="E75" s="11"/>
      <c r="F75" s="11"/>
      <c r="G75" s="11"/>
      <c r="H75" s="30"/>
      <c r="I75" s="82"/>
      <c r="J75" s="90"/>
      <c r="K75" s="99"/>
      <c r="L75" s="6"/>
      <c r="M75" s="6"/>
      <c r="N75" s="6"/>
      <c r="O75" s="6"/>
      <c r="P75" s="67"/>
      <c r="Q75" s="99"/>
      <c r="R75" s="6"/>
      <c r="S75" s="6"/>
      <c r="T75" s="6"/>
      <c r="U75" s="6"/>
      <c r="V75" s="67"/>
      <c r="W75" s="275"/>
      <c r="X75" s="106">
        <v>50.11</v>
      </c>
      <c r="Y75" s="128">
        <f>$Q$74*X75%</f>
        <v>0</v>
      </c>
      <c r="Z75" s="129">
        <f>$R$74*X75%</f>
        <v>0</v>
      </c>
      <c r="AA75" s="129">
        <f>$S$74*X75%</f>
        <v>0</v>
      </c>
      <c r="AB75" s="129">
        <f>$T$74*X75%</f>
        <v>0</v>
      </c>
      <c r="AC75" s="129">
        <f>$U$74*X75%</f>
        <v>0</v>
      </c>
      <c r="AD75" s="130">
        <f>$V$74*X75%</f>
        <v>0</v>
      </c>
      <c r="AE75" s="150">
        <f>SUM(Y75:AD75)</f>
        <v>0</v>
      </c>
    </row>
    <row r="76" spans="1:31" ht="16.5" thickBot="1">
      <c r="A76" s="672"/>
      <c r="B76" s="441" t="s">
        <v>230</v>
      </c>
      <c r="C76" s="171" t="s">
        <v>92</v>
      </c>
      <c r="D76" s="96"/>
      <c r="E76" s="19"/>
      <c r="F76" s="68"/>
      <c r="G76" s="19"/>
      <c r="H76" s="69"/>
      <c r="I76" s="83"/>
      <c r="J76" s="90"/>
      <c r="K76" s="100"/>
      <c r="L76" s="70"/>
      <c r="M76" s="70"/>
      <c r="N76" s="70"/>
      <c r="O76" s="70"/>
      <c r="P76" s="71"/>
      <c r="Q76" s="100"/>
      <c r="R76" s="70"/>
      <c r="S76" s="70"/>
      <c r="T76" s="70"/>
      <c r="U76" s="70"/>
      <c r="V76" s="71"/>
      <c r="W76" s="276"/>
      <c r="X76" s="107">
        <v>49.89</v>
      </c>
      <c r="Y76" s="128">
        <f>$Q$74*X76%</f>
        <v>0</v>
      </c>
      <c r="Z76" s="129">
        <f>$R$74*X76%</f>
        <v>0</v>
      </c>
      <c r="AA76" s="129">
        <f>$S$74*X76%</f>
        <v>0</v>
      </c>
      <c r="AB76" s="129">
        <f>$T$74*X76%</f>
        <v>0</v>
      </c>
      <c r="AC76" s="129">
        <f>$U$74*X76%</f>
        <v>0</v>
      </c>
      <c r="AD76" s="130">
        <f>$V$74*X76%</f>
        <v>0</v>
      </c>
      <c r="AE76" s="151">
        <f>SUM(Y76:AD76)</f>
        <v>0</v>
      </c>
    </row>
    <row r="77" spans="1:32" ht="16.5" thickBot="1">
      <c r="A77" s="667">
        <v>32</v>
      </c>
      <c r="B77" s="450" t="s">
        <v>112</v>
      </c>
      <c r="C77" s="179"/>
      <c r="D77" s="94">
        <v>4</v>
      </c>
      <c r="E77" s="63"/>
      <c r="F77" s="63"/>
      <c r="G77" s="63"/>
      <c r="H77" s="64">
        <v>1</v>
      </c>
      <c r="I77" s="81"/>
      <c r="J77" s="90">
        <f>SUM(D77:I77)</f>
        <v>5</v>
      </c>
      <c r="K77" s="540"/>
      <c r="L77" s="541"/>
      <c r="M77" s="541"/>
      <c r="N77" s="541"/>
      <c r="O77" s="541"/>
      <c r="P77" s="542"/>
      <c r="Q77" s="543">
        <f aca="true" t="shared" si="35" ref="Q77:V77">D77*K77</f>
        <v>0</v>
      </c>
      <c r="R77" s="544">
        <f t="shared" si="35"/>
        <v>0</v>
      </c>
      <c r="S77" s="544">
        <f t="shared" si="35"/>
        <v>0</v>
      </c>
      <c r="T77" s="544">
        <f t="shared" si="35"/>
        <v>0</v>
      </c>
      <c r="U77" s="544">
        <f t="shared" si="35"/>
        <v>0</v>
      </c>
      <c r="V77" s="545">
        <f t="shared" si="35"/>
        <v>0</v>
      </c>
      <c r="W77" s="552">
        <f>SUM(Q77:V77)</f>
        <v>0</v>
      </c>
      <c r="X77" s="105"/>
      <c r="Y77" s="98"/>
      <c r="Z77" s="65"/>
      <c r="AA77" s="65"/>
      <c r="AB77" s="65"/>
      <c r="AC77" s="65"/>
      <c r="AD77" s="66"/>
      <c r="AE77" s="149"/>
      <c r="AF77" s="137">
        <f>AE78+AE79</f>
        <v>0</v>
      </c>
    </row>
    <row r="78" spans="1:31" ht="16.5" thickBot="1">
      <c r="A78" s="668"/>
      <c r="B78" s="275" t="s">
        <v>231</v>
      </c>
      <c r="C78" s="187" t="s">
        <v>92</v>
      </c>
      <c r="D78" s="95"/>
      <c r="E78" s="11"/>
      <c r="F78" s="11"/>
      <c r="G78" s="11"/>
      <c r="H78" s="30"/>
      <c r="I78" s="82"/>
      <c r="J78" s="90"/>
      <c r="K78" s="99"/>
      <c r="L78" s="6"/>
      <c r="M78" s="6"/>
      <c r="N78" s="6"/>
      <c r="O78" s="6"/>
      <c r="P78" s="67"/>
      <c r="Q78" s="99"/>
      <c r="R78" s="6"/>
      <c r="S78" s="6"/>
      <c r="T78" s="6"/>
      <c r="U78" s="6"/>
      <c r="V78" s="67"/>
      <c r="W78" s="275"/>
      <c r="X78" s="106">
        <v>49.96</v>
      </c>
      <c r="Y78" s="128">
        <f>$Q$77*X78%</f>
        <v>0</v>
      </c>
      <c r="Z78" s="129">
        <f>$R$77*X78%</f>
        <v>0</v>
      </c>
      <c r="AA78" s="129">
        <f>$S$77*X78%</f>
        <v>0</v>
      </c>
      <c r="AB78" s="129">
        <f>$T$77*X78%</f>
        <v>0</v>
      </c>
      <c r="AC78" s="129">
        <f>$U$77*X78%</f>
        <v>0</v>
      </c>
      <c r="AD78" s="130">
        <f>$V$77*X78%</f>
        <v>0</v>
      </c>
      <c r="AE78" s="150">
        <f>SUM(Y78:AD78)</f>
        <v>0</v>
      </c>
    </row>
    <row r="79" spans="1:31" ht="16.5" thickBot="1">
      <c r="A79" s="669"/>
      <c r="B79" s="276" t="s">
        <v>232</v>
      </c>
      <c r="C79" s="186" t="s">
        <v>92</v>
      </c>
      <c r="D79" s="96"/>
      <c r="E79" s="19"/>
      <c r="F79" s="19"/>
      <c r="G79" s="19"/>
      <c r="H79" s="69"/>
      <c r="I79" s="83"/>
      <c r="J79" s="90"/>
      <c r="K79" s="100"/>
      <c r="L79" s="70"/>
      <c r="M79" s="70"/>
      <c r="N79" s="70"/>
      <c r="O79" s="70"/>
      <c r="P79" s="71"/>
      <c r="Q79" s="100"/>
      <c r="R79" s="70"/>
      <c r="S79" s="70"/>
      <c r="T79" s="70"/>
      <c r="U79" s="70"/>
      <c r="V79" s="71"/>
      <c r="W79" s="276"/>
      <c r="X79" s="107">
        <v>50.04</v>
      </c>
      <c r="Y79" s="128">
        <f>$Q$77*X79%</f>
        <v>0</v>
      </c>
      <c r="Z79" s="129">
        <f>$R$77*X79%</f>
        <v>0</v>
      </c>
      <c r="AA79" s="129">
        <f>$S$77*X79%</f>
        <v>0</v>
      </c>
      <c r="AB79" s="129">
        <f>$T$77*X79%</f>
        <v>0</v>
      </c>
      <c r="AC79" s="129">
        <f>$U$77*X79%</f>
        <v>0</v>
      </c>
      <c r="AD79" s="130">
        <f>$V$77*X79%</f>
        <v>0</v>
      </c>
      <c r="AE79" s="151">
        <f>SUM(Y79:AD79)</f>
        <v>0</v>
      </c>
    </row>
    <row r="80" spans="1:32" ht="16.5" thickBot="1">
      <c r="A80" s="667">
        <v>33</v>
      </c>
      <c r="B80" s="450" t="s">
        <v>113</v>
      </c>
      <c r="C80" s="179"/>
      <c r="D80" s="94">
        <v>4</v>
      </c>
      <c r="E80" s="63"/>
      <c r="F80" s="63">
        <v>3</v>
      </c>
      <c r="G80" s="63"/>
      <c r="H80" s="64"/>
      <c r="I80" s="81"/>
      <c r="J80" s="90">
        <f>SUM(D80:I80)</f>
        <v>7</v>
      </c>
      <c r="K80" s="540"/>
      <c r="L80" s="541"/>
      <c r="M80" s="541"/>
      <c r="N80" s="541"/>
      <c r="O80" s="541"/>
      <c r="P80" s="542"/>
      <c r="Q80" s="543">
        <f aca="true" t="shared" si="36" ref="Q80:V80">D80*K80</f>
        <v>0</v>
      </c>
      <c r="R80" s="544">
        <f t="shared" si="36"/>
        <v>0</v>
      </c>
      <c r="S80" s="544">
        <f t="shared" si="36"/>
        <v>0</v>
      </c>
      <c r="T80" s="544">
        <f t="shared" si="36"/>
        <v>0</v>
      </c>
      <c r="U80" s="544">
        <f t="shared" si="36"/>
        <v>0</v>
      </c>
      <c r="V80" s="545">
        <f t="shared" si="36"/>
        <v>0</v>
      </c>
      <c r="W80" s="552">
        <f>SUM(Q80:V80)</f>
        <v>0</v>
      </c>
      <c r="X80" s="105"/>
      <c r="Y80" s="98"/>
      <c r="Z80" s="65"/>
      <c r="AA80" s="65"/>
      <c r="AB80" s="65"/>
      <c r="AC80" s="65"/>
      <c r="AD80" s="66"/>
      <c r="AE80" s="149"/>
      <c r="AF80" s="137">
        <f>AE81+AE82</f>
        <v>0</v>
      </c>
    </row>
    <row r="81" spans="1:31" ht="16.5" thickBot="1">
      <c r="A81" s="668"/>
      <c r="B81" s="275" t="s">
        <v>114</v>
      </c>
      <c r="C81" s="187" t="s">
        <v>92</v>
      </c>
      <c r="D81" s="95"/>
      <c r="E81" s="11"/>
      <c r="F81" s="11"/>
      <c r="G81" s="11"/>
      <c r="H81" s="30"/>
      <c r="I81" s="82"/>
      <c r="J81" s="90"/>
      <c r="K81" s="99"/>
      <c r="L81" s="6"/>
      <c r="M81" s="6"/>
      <c r="N81" s="6"/>
      <c r="O81" s="6"/>
      <c r="P81" s="67"/>
      <c r="Q81" s="99"/>
      <c r="R81" s="6"/>
      <c r="S81" s="6"/>
      <c r="T81" s="6"/>
      <c r="U81" s="6"/>
      <c r="V81" s="67"/>
      <c r="W81" s="275"/>
      <c r="X81" s="106">
        <v>49.53</v>
      </c>
      <c r="Y81" s="128">
        <f>$Q$80*X81%</f>
        <v>0</v>
      </c>
      <c r="Z81" s="129">
        <f>$R$80*X81%</f>
        <v>0</v>
      </c>
      <c r="AA81" s="129">
        <f>$S$80*X81%</f>
        <v>0</v>
      </c>
      <c r="AB81" s="129">
        <f>$T$80*X81%</f>
        <v>0</v>
      </c>
      <c r="AC81" s="129">
        <f>$U$80*X81%</f>
        <v>0</v>
      </c>
      <c r="AD81" s="130">
        <f>$V$80*X81%</f>
        <v>0</v>
      </c>
      <c r="AE81" s="150">
        <f aca="true" t="shared" si="37" ref="AE81:AE86">SUM(Y81:AD81)</f>
        <v>0</v>
      </c>
    </row>
    <row r="82" spans="1:31" ht="16.5" thickBot="1">
      <c r="A82" s="669"/>
      <c r="B82" s="276" t="s">
        <v>233</v>
      </c>
      <c r="C82" s="186" t="s">
        <v>92</v>
      </c>
      <c r="D82" s="96"/>
      <c r="E82" s="19"/>
      <c r="F82" s="19"/>
      <c r="G82" s="19"/>
      <c r="H82" s="69"/>
      <c r="I82" s="83"/>
      <c r="J82" s="90"/>
      <c r="K82" s="100"/>
      <c r="L82" s="70"/>
      <c r="M82" s="70"/>
      <c r="N82" s="70"/>
      <c r="O82" s="70"/>
      <c r="P82" s="71"/>
      <c r="Q82" s="100"/>
      <c r="R82" s="70"/>
      <c r="S82" s="70"/>
      <c r="T82" s="70"/>
      <c r="U82" s="70"/>
      <c r="V82" s="71"/>
      <c r="W82" s="276"/>
      <c r="X82" s="107">
        <v>50.47</v>
      </c>
      <c r="Y82" s="128">
        <f>$Q$80*X82%</f>
        <v>0</v>
      </c>
      <c r="Z82" s="129">
        <f>$R$80*X82%</f>
        <v>0</v>
      </c>
      <c r="AA82" s="129">
        <f>$S$80*X82%</f>
        <v>0</v>
      </c>
      <c r="AB82" s="129">
        <f>$T$80*X82%</f>
        <v>0</v>
      </c>
      <c r="AC82" s="129">
        <f>$U$80*X82%</f>
        <v>0</v>
      </c>
      <c r="AD82" s="130">
        <f>$V$80*X82%</f>
        <v>0</v>
      </c>
      <c r="AE82" s="151">
        <f t="shared" si="37"/>
        <v>0</v>
      </c>
    </row>
    <row r="83" spans="1:31" ht="16.5" thickBot="1">
      <c r="A83" s="431">
        <v>34</v>
      </c>
      <c r="B83" s="438" t="s">
        <v>234</v>
      </c>
      <c r="C83" s="170" t="s">
        <v>92</v>
      </c>
      <c r="D83" s="61">
        <v>3</v>
      </c>
      <c r="E83" s="1"/>
      <c r="F83" s="1">
        <v>1</v>
      </c>
      <c r="G83" s="1"/>
      <c r="H83" s="39">
        <v>1</v>
      </c>
      <c r="I83" s="80"/>
      <c r="J83" s="90">
        <f>SUM(D83:I83)</f>
        <v>5</v>
      </c>
      <c r="K83" s="516"/>
      <c r="L83" s="517"/>
      <c r="M83" s="517"/>
      <c r="N83" s="517"/>
      <c r="O83" s="517"/>
      <c r="P83" s="518"/>
      <c r="Q83" s="525">
        <f>D83*K83</f>
        <v>0</v>
      </c>
      <c r="R83" s="526">
        <f aca="true" t="shared" si="38" ref="R83:S87">E83*L83</f>
        <v>0</v>
      </c>
      <c r="S83" s="526">
        <f t="shared" si="38"/>
        <v>0</v>
      </c>
      <c r="T83" s="526">
        <f>G83*N83</f>
        <v>0</v>
      </c>
      <c r="U83" s="526">
        <f aca="true" t="shared" si="39" ref="U83:V87">H83*O83</f>
        <v>0</v>
      </c>
      <c r="V83" s="527">
        <f t="shared" si="39"/>
        <v>0</v>
      </c>
      <c r="W83" s="532">
        <f>SUM(Q83:V83)</f>
        <v>0</v>
      </c>
      <c r="X83" s="138">
        <v>100</v>
      </c>
      <c r="Y83" s="97">
        <f aca="true" t="shared" si="40" ref="Y83:AD86">Q83</f>
        <v>0</v>
      </c>
      <c r="Z83" s="59">
        <f t="shared" si="40"/>
        <v>0</v>
      </c>
      <c r="AA83" s="59">
        <f t="shared" si="40"/>
        <v>0</v>
      </c>
      <c r="AB83" s="59">
        <f t="shared" si="40"/>
        <v>0</v>
      </c>
      <c r="AC83" s="59">
        <f t="shared" si="40"/>
        <v>0</v>
      </c>
      <c r="AD83" s="60">
        <f t="shared" si="40"/>
        <v>0</v>
      </c>
      <c r="AE83" s="148">
        <f t="shared" si="37"/>
        <v>0</v>
      </c>
    </row>
    <row r="84" spans="1:31" ht="16.5" thickBot="1">
      <c r="A84" s="431">
        <v>35</v>
      </c>
      <c r="B84" s="438" t="s">
        <v>235</v>
      </c>
      <c r="C84" s="170" t="s">
        <v>92</v>
      </c>
      <c r="D84" s="61">
        <v>3</v>
      </c>
      <c r="E84" s="1"/>
      <c r="F84" s="1">
        <v>2</v>
      </c>
      <c r="G84" s="1"/>
      <c r="H84" s="39"/>
      <c r="I84" s="80"/>
      <c r="J84" s="90">
        <f>SUM(D84:I84)</f>
        <v>5</v>
      </c>
      <c r="K84" s="516"/>
      <c r="L84" s="517"/>
      <c r="M84" s="517"/>
      <c r="N84" s="517"/>
      <c r="O84" s="517"/>
      <c r="P84" s="518"/>
      <c r="Q84" s="525">
        <f>D84*K84</f>
        <v>0</v>
      </c>
      <c r="R84" s="526">
        <f t="shared" si="38"/>
        <v>0</v>
      </c>
      <c r="S84" s="526">
        <f t="shared" si="38"/>
        <v>0</v>
      </c>
      <c r="T84" s="526">
        <f>G84*N84</f>
        <v>0</v>
      </c>
      <c r="U84" s="526">
        <f t="shared" si="39"/>
        <v>0</v>
      </c>
      <c r="V84" s="527">
        <f t="shared" si="39"/>
        <v>0</v>
      </c>
      <c r="W84" s="532">
        <f>SUM(Q84:V84)</f>
        <v>0</v>
      </c>
      <c r="X84" s="138">
        <v>100</v>
      </c>
      <c r="Y84" s="97">
        <f t="shared" si="40"/>
        <v>0</v>
      </c>
      <c r="Z84" s="59">
        <f t="shared" si="40"/>
        <v>0</v>
      </c>
      <c r="AA84" s="59">
        <f t="shared" si="40"/>
        <v>0</v>
      </c>
      <c r="AB84" s="59">
        <f t="shared" si="40"/>
        <v>0</v>
      </c>
      <c r="AC84" s="59">
        <f t="shared" si="40"/>
        <v>0</v>
      </c>
      <c r="AD84" s="60">
        <f t="shared" si="40"/>
        <v>0</v>
      </c>
      <c r="AE84" s="148">
        <f t="shared" si="37"/>
        <v>0</v>
      </c>
    </row>
    <row r="85" spans="1:31" ht="16.5" thickBot="1">
      <c r="A85" s="433">
        <v>36</v>
      </c>
      <c r="B85" s="444" t="s">
        <v>236</v>
      </c>
      <c r="C85" s="174" t="s">
        <v>92</v>
      </c>
      <c r="D85" s="61">
        <v>2</v>
      </c>
      <c r="E85" s="1"/>
      <c r="F85" s="1">
        <v>1</v>
      </c>
      <c r="G85" s="1"/>
      <c r="H85" s="39"/>
      <c r="I85" s="80"/>
      <c r="J85" s="90">
        <f>SUM(D85:I85)</f>
        <v>3</v>
      </c>
      <c r="K85" s="516"/>
      <c r="L85" s="517"/>
      <c r="M85" s="517"/>
      <c r="N85" s="517"/>
      <c r="O85" s="517"/>
      <c r="P85" s="518"/>
      <c r="Q85" s="525">
        <f>D85*K85</f>
        <v>0</v>
      </c>
      <c r="R85" s="526">
        <f t="shared" si="38"/>
        <v>0</v>
      </c>
      <c r="S85" s="526">
        <f t="shared" si="38"/>
        <v>0</v>
      </c>
      <c r="T85" s="526">
        <f>G85*N85</f>
        <v>0</v>
      </c>
      <c r="U85" s="526">
        <f t="shared" si="39"/>
        <v>0</v>
      </c>
      <c r="V85" s="527">
        <f t="shared" si="39"/>
        <v>0</v>
      </c>
      <c r="W85" s="532">
        <f>SUM(Q85:V85)</f>
        <v>0</v>
      </c>
      <c r="X85" s="138">
        <v>100</v>
      </c>
      <c r="Y85" s="97">
        <f t="shared" si="40"/>
        <v>0</v>
      </c>
      <c r="Z85" s="59">
        <f t="shared" si="40"/>
        <v>0</v>
      </c>
      <c r="AA85" s="59">
        <f t="shared" si="40"/>
        <v>0</v>
      </c>
      <c r="AB85" s="59">
        <f t="shared" si="40"/>
        <v>0</v>
      </c>
      <c r="AC85" s="59">
        <f t="shared" si="40"/>
        <v>0</v>
      </c>
      <c r="AD85" s="60">
        <f t="shared" si="40"/>
        <v>0</v>
      </c>
      <c r="AE85" s="148">
        <f t="shared" si="37"/>
        <v>0</v>
      </c>
    </row>
    <row r="86" spans="1:31" ht="16.5" thickBot="1">
      <c r="A86" s="431">
        <v>37</v>
      </c>
      <c r="B86" s="438" t="s">
        <v>237</v>
      </c>
      <c r="C86" s="170" t="s">
        <v>92</v>
      </c>
      <c r="D86" s="61">
        <v>4</v>
      </c>
      <c r="E86" s="1"/>
      <c r="F86" s="1">
        <v>2</v>
      </c>
      <c r="G86" s="1"/>
      <c r="H86" s="39"/>
      <c r="I86" s="80"/>
      <c r="J86" s="90">
        <f>SUM(D86:I86)</f>
        <v>6</v>
      </c>
      <c r="K86" s="516"/>
      <c r="L86" s="517"/>
      <c r="M86" s="517"/>
      <c r="N86" s="517"/>
      <c r="O86" s="517"/>
      <c r="P86" s="518"/>
      <c r="Q86" s="525">
        <f>D86*K86</f>
        <v>0</v>
      </c>
      <c r="R86" s="526">
        <f t="shared" si="38"/>
        <v>0</v>
      </c>
      <c r="S86" s="526">
        <f t="shared" si="38"/>
        <v>0</v>
      </c>
      <c r="T86" s="526">
        <f>G86*N86</f>
        <v>0</v>
      </c>
      <c r="U86" s="526">
        <f t="shared" si="39"/>
        <v>0</v>
      </c>
      <c r="V86" s="527">
        <f t="shared" si="39"/>
        <v>0</v>
      </c>
      <c r="W86" s="532">
        <f>SUM(Q86:V86)</f>
        <v>0</v>
      </c>
      <c r="X86" s="138">
        <v>100</v>
      </c>
      <c r="Y86" s="97">
        <f t="shared" si="40"/>
        <v>0</v>
      </c>
      <c r="Z86" s="59">
        <f t="shared" si="40"/>
        <v>0</v>
      </c>
      <c r="AA86" s="59">
        <f t="shared" si="40"/>
        <v>0</v>
      </c>
      <c r="AB86" s="59">
        <f t="shared" si="40"/>
        <v>0</v>
      </c>
      <c r="AC86" s="59">
        <f t="shared" si="40"/>
        <v>0</v>
      </c>
      <c r="AD86" s="60">
        <f t="shared" si="40"/>
        <v>0</v>
      </c>
      <c r="AE86" s="148">
        <f t="shared" si="37"/>
        <v>0</v>
      </c>
    </row>
    <row r="87" spans="1:32" ht="16.5" thickBot="1">
      <c r="A87" s="670">
        <v>38</v>
      </c>
      <c r="B87" s="456" t="s">
        <v>125</v>
      </c>
      <c r="C87" s="188"/>
      <c r="D87" s="94">
        <v>11</v>
      </c>
      <c r="E87" s="63"/>
      <c r="F87" s="63">
        <v>1</v>
      </c>
      <c r="G87" s="63"/>
      <c r="H87" s="64">
        <v>1</v>
      </c>
      <c r="I87" s="81"/>
      <c r="J87" s="90">
        <f>SUM(D87:I87)</f>
        <v>13</v>
      </c>
      <c r="K87" s="540"/>
      <c r="L87" s="541"/>
      <c r="M87" s="541"/>
      <c r="N87" s="541"/>
      <c r="O87" s="541"/>
      <c r="P87" s="542"/>
      <c r="Q87" s="543">
        <f>D87*K87</f>
        <v>0</v>
      </c>
      <c r="R87" s="544">
        <f t="shared" si="38"/>
        <v>0</v>
      </c>
      <c r="S87" s="544">
        <f t="shared" si="38"/>
        <v>0</v>
      </c>
      <c r="T87" s="544">
        <f>G87*N87</f>
        <v>0</v>
      </c>
      <c r="U87" s="544">
        <f t="shared" si="39"/>
        <v>0</v>
      </c>
      <c r="V87" s="545">
        <f t="shared" si="39"/>
        <v>0</v>
      </c>
      <c r="W87" s="576">
        <f>SUM(Q87:V87)</f>
        <v>0</v>
      </c>
      <c r="X87" s="105"/>
      <c r="Y87" s="98"/>
      <c r="Z87" s="65"/>
      <c r="AA87" s="65"/>
      <c r="AB87" s="65"/>
      <c r="AC87" s="65"/>
      <c r="AD87" s="66"/>
      <c r="AE87" s="149"/>
      <c r="AF87" s="137">
        <f>AE88+AE89+AE90+AE91+AE92</f>
        <v>0</v>
      </c>
    </row>
    <row r="88" spans="1:31" ht="16.5" thickBot="1">
      <c r="A88" s="671"/>
      <c r="B88" s="457" t="s">
        <v>238</v>
      </c>
      <c r="C88" s="189"/>
      <c r="D88" s="95"/>
      <c r="E88" s="11"/>
      <c r="F88" s="11"/>
      <c r="G88" s="11"/>
      <c r="H88" s="30"/>
      <c r="I88" s="82"/>
      <c r="J88" s="90"/>
      <c r="K88" s="99"/>
      <c r="L88" s="6"/>
      <c r="M88" s="6"/>
      <c r="N88" s="6"/>
      <c r="O88" s="6"/>
      <c r="P88" s="67"/>
      <c r="Q88" s="99"/>
      <c r="R88" s="6"/>
      <c r="S88" s="6"/>
      <c r="T88" s="6"/>
      <c r="U88" s="6"/>
      <c r="V88" s="67"/>
      <c r="W88" s="275"/>
      <c r="X88" s="108">
        <v>32</v>
      </c>
      <c r="Y88" s="128">
        <f>$Q$87*X88%</f>
        <v>0</v>
      </c>
      <c r="Z88" s="129">
        <f>$R$87*X88%</f>
        <v>0</v>
      </c>
      <c r="AA88" s="129">
        <f>$S$87*X88%</f>
        <v>0</v>
      </c>
      <c r="AB88" s="129">
        <f>$T$87*X88%</f>
        <v>0</v>
      </c>
      <c r="AC88" s="129">
        <f>$U$87*X88%</f>
        <v>0</v>
      </c>
      <c r="AD88" s="130">
        <f>$V$87*X88%</f>
        <v>0</v>
      </c>
      <c r="AE88" s="150">
        <f>SUM(Y88:AD88)</f>
        <v>0</v>
      </c>
    </row>
    <row r="89" spans="1:31" ht="16.5" thickBot="1">
      <c r="A89" s="671"/>
      <c r="B89" s="457" t="s">
        <v>239</v>
      </c>
      <c r="C89" s="189"/>
      <c r="D89" s="95"/>
      <c r="E89" s="11"/>
      <c r="F89" s="11"/>
      <c r="G89" s="11"/>
      <c r="H89" s="30"/>
      <c r="I89" s="82"/>
      <c r="J89" s="90"/>
      <c r="K89" s="99"/>
      <c r="L89" s="6"/>
      <c r="M89" s="6"/>
      <c r="N89" s="6"/>
      <c r="O89" s="6"/>
      <c r="P89" s="67"/>
      <c r="Q89" s="99"/>
      <c r="R89" s="6"/>
      <c r="S89" s="6"/>
      <c r="T89" s="6"/>
      <c r="U89" s="6"/>
      <c r="V89" s="67"/>
      <c r="W89" s="275"/>
      <c r="X89" s="108">
        <v>34.71</v>
      </c>
      <c r="Y89" s="128">
        <f>$Q$87*X89%</f>
        <v>0</v>
      </c>
      <c r="Z89" s="129">
        <f>$R$87*X89%</f>
        <v>0</v>
      </c>
      <c r="AA89" s="129">
        <f>$S$87*X89%</f>
        <v>0</v>
      </c>
      <c r="AB89" s="129">
        <f>$T$87*X89%</f>
        <v>0</v>
      </c>
      <c r="AC89" s="129">
        <f>$U$87*X89%</f>
        <v>0</v>
      </c>
      <c r="AD89" s="130">
        <f>$V$87*X89%</f>
        <v>0</v>
      </c>
      <c r="AE89" s="150">
        <f>SUM(Y89:AD89)</f>
        <v>0</v>
      </c>
    </row>
    <row r="90" spans="1:31" ht="16.5" thickBot="1">
      <c r="A90" s="671"/>
      <c r="B90" s="440" t="s">
        <v>240</v>
      </c>
      <c r="C90" s="173" t="s">
        <v>92</v>
      </c>
      <c r="D90" s="95"/>
      <c r="E90" s="11"/>
      <c r="F90" s="11"/>
      <c r="G90" s="11"/>
      <c r="H90" s="30"/>
      <c r="I90" s="82"/>
      <c r="J90" s="90"/>
      <c r="K90" s="99"/>
      <c r="L90" s="6"/>
      <c r="M90" s="6"/>
      <c r="N90" s="6"/>
      <c r="O90" s="6"/>
      <c r="P90" s="67"/>
      <c r="Q90" s="99"/>
      <c r="R90" s="6"/>
      <c r="S90" s="6"/>
      <c r="T90" s="6"/>
      <c r="U90" s="6"/>
      <c r="V90" s="67"/>
      <c r="W90" s="275"/>
      <c r="X90" s="108">
        <v>10.52</v>
      </c>
      <c r="Y90" s="128">
        <f>$Q$87*X90%</f>
        <v>0</v>
      </c>
      <c r="Z90" s="129">
        <f>$R$87*X90%</f>
        <v>0</v>
      </c>
      <c r="AA90" s="129">
        <f>$S$87*X90%</f>
        <v>0</v>
      </c>
      <c r="AB90" s="129">
        <f>$T$87*X90%</f>
        <v>0</v>
      </c>
      <c r="AC90" s="129">
        <f>$U$87*X90%</f>
        <v>0</v>
      </c>
      <c r="AD90" s="130">
        <f>$V$87*X90%</f>
        <v>0</v>
      </c>
      <c r="AE90" s="150">
        <f>SUM(Y90:AD90)</f>
        <v>0</v>
      </c>
    </row>
    <row r="91" spans="1:31" ht="16.5" thickBot="1">
      <c r="A91" s="671"/>
      <c r="B91" s="440" t="s">
        <v>241</v>
      </c>
      <c r="C91" s="173" t="s">
        <v>92</v>
      </c>
      <c r="D91" s="95"/>
      <c r="E91" s="11"/>
      <c r="F91" s="11"/>
      <c r="G91" s="11"/>
      <c r="H91" s="30"/>
      <c r="I91" s="82"/>
      <c r="J91" s="90"/>
      <c r="K91" s="99"/>
      <c r="L91" s="6"/>
      <c r="M91" s="6"/>
      <c r="N91" s="6"/>
      <c r="O91" s="6"/>
      <c r="P91" s="67"/>
      <c r="Q91" s="99"/>
      <c r="R91" s="6"/>
      <c r="S91" s="6"/>
      <c r="T91" s="6"/>
      <c r="U91" s="6"/>
      <c r="V91" s="67"/>
      <c r="W91" s="275"/>
      <c r="X91" s="108">
        <v>10.54</v>
      </c>
      <c r="Y91" s="128">
        <f>$Q$87*X91%</f>
        <v>0</v>
      </c>
      <c r="Z91" s="129">
        <f>$R$87*X91%</f>
        <v>0</v>
      </c>
      <c r="AA91" s="129">
        <f>$S$87*X91%</f>
        <v>0</v>
      </c>
      <c r="AB91" s="129">
        <f>$T$87*X91%</f>
        <v>0</v>
      </c>
      <c r="AC91" s="129">
        <f>$U$87*X91%</f>
        <v>0</v>
      </c>
      <c r="AD91" s="130">
        <f>$V$87*X91%</f>
        <v>0</v>
      </c>
      <c r="AE91" s="150">
        <f>SUM(Y91:AD91)</f>
        <v>0</v>
      </c>
    </row>
    <row r="92" spans="1:31" ht="16.5" thickBot="1">
      <c r="A92" s="672"/>
      <c r="B92" s="458" t="s">
        <v>242</v>
      </c>
      <c r="C92" s="190" t="s">
        <v>92</v>
      </c>
      <c r="D92" s="96"/>
      <c r="E92" s="19"/>
      <c r="F92" s="19"/>
      <c r="G92" s="19"/>
      <c r="H92" s="69"/>
      <c r="I92" s="83"/>
      <c r="J92" s="90"/>
      <c r="K92" s="100"/>
      <c r="L92" s="70"/>
      <c r="M92" s="70"/>
      <c r="N92" s="70"/>
      <c r="O92" s="70"/>
      <c r="P92" s="71"/>
      <c r="Q92" s="100"/>
      <c r="R92" s="70"/>
      <c r="S92" s="70"/>
      <c r="T92" s="70"/>
      <c r="U92" s="70"/>
      <c r="V92" s="71"/>
      <c r="W92" s="276"/>
      <c r="X92" s="109">
        <v>12.23</v>
      </c>
      <c r="Y92" s="128">
        <f>$Q$87*X92%</f>
        <v>0</v>
      </c>
      <c r="Z92" s="129">
        <f>$R$87*X92%</f>
        <v>0</v>
      </c>
      <c r="AA92" s="129">
        <f>$S$87*X92%</f>
        <v>0</v>
      </c>
      <c r="AB92" s="129">
        <f>$T$87*X92%</f>
        <v>0</v>
      </c>
      <c r="AC92" s="129">
        <f>$U$87*X92%</f>
        <v>0</v>
      </c>
      <c r="AD92" s="130">
        <f>$V$87*X92%</f>
        <v>0</v>
      </c>
      <c r="AE92" s="151">
        <f>SUM(Y92:AD92)</f>
        <v>0</v>
      </c>
    </row>
    <row r="93" spans="1:33" ht="16.5" thickBot="1">
      <c r="A93" s="670">
        <v>39</v>
      </c>
      <c r="B93" s="442" t="s">
        <v>121</v>
      </c>
      <c r="C93" s="172"/>
      <c r="D93" s="94">
        <v>4</v>
      </c>
      <c r="E93" s="63"/>
      <c r="F93" s="63"/>
      <c r="G93" s="63"/>
      <c r="H93" s="64">
        <v>1</v>
      </c>
      <c r="I93" s="81"/>
      <c r="J93" s="90">
        <f>SUM(D93:I93)</f>
        <v>5</v>
      </c>
      <c r="K93" s="540"/>
      <c r="L93" s="541"/>
      <c r="M93" s="541"/>
      <c r="N93" s="541"/>
      <c r="O93" s="541"/>
      <c r="P93" s="542"/>
      <c r="Q93" s="528">
        <f aca="true" t="shared" si="41" ref="Q93:V93">D93*K93</f>
        <v>0</v>
      </c>
      <c r="R93" s="529">
        <f t="shared" si="41"/>
        <v>0</v>
      </c>
      <c r="S93" s="529">
        <f t="shared" si="41"/>
        <v>0</v>
      </c>
      <c r="T93" s="529">
        <f t="shared" si="41"/>
        <v>0</v>
      </c>
      <c r="U93" s="529">
        <f t="shared" si="41"/>
        <v>0</v>
      </c>
      <c r="V93" s="530">
        <f t="shared" si="41"/>
        <v>0</v>
      </c>
      <c r="W93" s="552">
        <f>SUM(Q93:V93)</f>
        <v>0</v>
      </c>
      <c r="X93" s="105"/>
      <c r="Y93" s="98"/>
      <c r="Z93" s="65"/>
      <c r="AA93" s="65"/>
      <c r="AB93" s="65"/>
      <c r="AC93" s="65"/>
      <c r="AD93" s="66"/>
      <c r="AE93" s="149"/>
      <c r="AF93" s="577">
        <f>AE94+AE95+AE96+AE97+AE98</f>
        <v>0</v>
      </c>
      <c r="AG93" s="137">
        <f>W93-AF93</f>
        <v>0</v>
      </c>
    </row>
    <row r="94" spans="1:31" ht="16.5" thickBot="1">
      <c r="A94" s="671"/>
      <c r="B94" s="440" t="s">
        <v>243</v>
      </c>
      <c r="C94" s="173" t="s">
        <v>92</v>
      </c>
      <c r="D94" s="95"/>
      <c r="E94" s="11"/>
      <c r="F94" s="11"/>
      <c r="G94" s="11"/>
      <c r="H94" s="30"/>
      <c r="I94" s="82"/>
      <c r="J94" s="90"/>
      <c r="K94" s="99"/>
      <c r="L94" s="6"/>
      <c r="M94" s="6"/>
      <c r="N94" s="6"/>
      <c r="O94" s="6"/>
      <c r="P94" s="67"/>
      <c r="Q94" s="99"/>
      <c r="R94" s="6"/>
      <c r="S94" s="6"/>
      <c r="T94" s="6"/>
      <c r="U94" s="6"/>
      <c r="V94" s="67"/>
      <c r="W94" s="277"/>
      <c r="X94" s="106">
        <v>37.18</v>
      </c>
      <c r="Y94" s="128">
        <f>$Q$93*X94%</f>
        <v>0</v>
      </c>
      <c r="Z94" s="129">
        <f>$R$93*X94%</f>
        <v>0</v>
      </c>
      <c r="AA94" s="129">
        <f>$S$93*X94%</f>
        <v>0</v>
      </c>
      <c r="AB94" s="129">
        <f>$T$93*X94%</f>
        <v>0</v>
      </c>
      <c r="AC94" s="129">
        <f>$U$93*X94%</f>
        <v>0</v>
      </c>
      <c r="AD94" s="130">
        <f>$V$93*X94%</f>
        <v>0</v>
      </c>
      <c r="AE94" s="150">
        <f aca="true" t="shared" si="42" ref="AE94:AE101">SUM(Y94:AD94)</f>
        <v>0</v>
      </c>
    </row>
    <row r="95" spans="1:31" ht="16.5" thickBot="1">
      <c r="A95" s="671"/>
      <c r="B95" s="440" t="s">
        <v>244</v>
      </c>
      <c r="C95" s="173" t="s">
        <v>92</v>
      </c>
      <c r="D95" s="95"/>
      <c r="E95" s="11"/>
      <c r="F95" s="11"/>
      <c r="G95" s="11"/>
      <c r="H95" s="30"/>
      <c r="I95" s="82"/>
      <c r="J95" s="90"/>
      <c r="K95" s="99"/>
      <c r="L95" s="6"/>
      <c r="M95" s="6"/>
      <c r="N95" s="6"/>
      <c r="O95" s="6"/>
      <c r="P95" s="67"/>
      <c r="Q95" s="99"/>
      <c r="R95" s="6"/>
      <c r="S95" s="6"/>
      <c r="T95" s="6"/>
      <c r="U95" s="6"/>
      <c r="V95" s="67"/>
      <c r="W95" s="277"/>
      <c r="X95" s="106">
        <v>37.37</v>
      </c>
      <c r="Y95" s="128">
        <f>$Q$93*X95%</f>
        <v>0</v>
      </c>
      <c r="Z95" s="129">
        <f>$R$93*X95%</f>
        <v>0</v>
      </c>
      <c r="AA95" s="129">
        <f>$S$93*X95%</f>
        <v>0</v>
      </c>
      <c r="AB95" s="129">
        <f>$T$93*X95%</f>
        <v>0</v>
      </c>
      <c r="AC95" s="129">
        <f>$U$93*X95%</f>
        <v>0</v>
      </c>
      <c r="AD95" s="130">
        <f>$V$93*X95%</f>
        <v>0</v>
      </c>
      <c r="AE95" s="150">
        <f>SUM(Y95:AD95)</f>
        <v>0</v>
      </c>
    </row>
    <row r="96" spans="1:31" ht="16.5" thickBot="1">
      <c r="A96" s="671"/>
      <c r="B96" s="440" t="s">
        <v>245</v>
      </c>
      <c r="C96" s="173" t="s">
        <v>92</v>
      </c>
      <c r="D96" s="95"/>
      <c r="E96" s="11"/>
      <c r="F96" s="11"/>
      <c r="G96" s="11"/>
      <c r="H96" s="30"/>
      <c r="I96" s="82"/>
      <c r="J96" s="90"/>
      <c r="K96" s="99"/>
      <c r="L96" s="6"/>
      <c r="M96" s="6"/>
      <c r="N96" s="6"/>
      <c r="O96" s="6"/>
      <c r="P96" s="67"/>
      <c r="Q96" s="99"/>
      <c r="R96" s="6"/>
      <c r="S96" s="6"/>
      <c r="T96" s="6"/>
      <c r="U96" s="6"/>
      <c r="V96" s="67"/>
      <c r="W96" s="275"/>
      <c r="X96" s="106">
        <v>8.43</v>
      </c>
      <c r="Y96" s="128">
        <f>$Q$93*X96%</f>
        <v>0</v>
      </c>
      <c r="Z96" s="129">
        <f>$R$93*X96%</f>
        <v>0</v>
      </c>
      <c r="AA96" s="129">
        <f>$S$93*X96%</f>
        <v>0</v>
      </c>
      <c r="AB96" s="129">
        <f>$T$93*X96%</f>
        <v>0</v>
      </c>
      <c r="AC96" s="129">
        <f>$U$93*X96%</f>
        <v>0</v>
      </c>
      <c r="AD96" s="130">
        <f>$V$93*X96%</f>
        <v>0</v>
      </c>
      <c r="AE96" s="150">
        <f t="shared" si="42"/>
        <v>0</v>
      </c>
    </row>
    <row r="97" spans="1:31" ht="16.5" thickBot="1">
      <c r="A97" s="671"/>
      <c r="B97" s="440" t="s">
        <v>246</v>
      </c>
      <c r="C97" s="173" t="s">
        <v>92</v>
      </c>
      <c r="D97" s="95"/>
      <c r="E97" s="11"/>
      <c r="F97" s="11"/>
      <c r="G97" s="11"/>
      <c r="H97" s="30"/>
      <c r="I97" s="82"/>
      <c r="J97" s="90"/>
      <c r="K97" s="99"/>
      <c r="L97" s="6"/>
      <c r="M97" s="6"/>
      <c r="N97" s="6"/>
      <c r="O97" s="6"/>
      <c r="P97" s="67"/>
      <c r="Q97" s="99"/>
      <c r="R97" s="6"/>
      <c r="S97" s="6"/>
      <c r="T97" s="6"/>
      <c r="U97" s="6"/>
      <c r="V97" s="67"/>
      <c r="W97" s="275"/>
      <c r="X97" s="106">
        <f>8.6+0.01</f>
        <v>8.61</v>
      </c>
      <c r="Y97" s="128">
        <f>$Q$93*X97%</f>
        <v>0</v>
      </c>
      <c r="Z97" s="129">
        <f>$R$93*X97%</f>
        <v>0</v>
      </c>
      <c r="AA97" s="129">
        <f>$S$93*X97%</f>
        <v>0</v>
      </c>
      <c r="AB97" s="129">
        <f>$T$93*X97%</f>
        <v>0</v>
      </c>
      <c r="AC97" s="129">
        <f>$U$93*X97%</f>
        <v>0</v>
      </c>
      <c r="AD97" s="130">
        <f>$V$93*X97%</f>
        <v>0</v>
      </c>
      <c r="AE97" s="150">
        <f t="shared" si="42"/>
        <v>0</v>
      </c>
    </row>
    <row r="98" spans="1:31" ht="16.5" thickBot="1">
      <c r="A98" s="672"/>
      <c r="B98" s="441" t="s">
        <v>247</v>
      </c>
      <c r="C98" s="171" t="s">
        <v>92</v>
      </c>
      <c r="D98" s="96"/>
      <c r="E98" s="19"/>
      <c r="F98" s="19"/>
      <c r="G98" s="19"/>
      <c r="H98" s="69"/>
      <c r="I98" s="83"/>
      <c r="J98" s="90"/>
      <c r="K98" s="100"/>
      <c r="L98" s="70"/>
      <c r="M98" s="70"/>
      <c r="N98" s="70"/>
      <c r="O98" s="70"/>
      <c r="P98" s="71"/>
      <c r="Q98" s="119"/>
      <c r="R98" s="120"/>
      <c r="S98" s="120"/>
      <c r="T98" s="120"/>
      <c r="U98" s="120"/>
      <c r="V98" s="121"/>
      <c r="W98" s="276"/>
      <c r="X98" s="107">
        <v>8.41</v>
      </c>
      <c r="Y98" s="128">
        <f>$Q$93*X98%</f>
        <v>0</v>
      </c>
      <c r="Z98" s="129">
        <f>$R$93*X98%</f>
        <v>0</v>
      </c>
      <c r="AA98" s="70"/>
      <c r="AB98" s="129">
        <f>$T$93*X98%</f>
        <v>0</v>
      </c>
      <c r="AC98" s="129">
        <f>$U$93*X98%</f>
        <v>0</v>
      </c>
      <c r="AD98" s="130">
        <f>$V$93*X98%</f>
        <v>0</v>
      </c>
      <c r="AE98" s="151">
        <f t="shared" si="42"/>
        <v>0</v>
      </c>
    </row>
    <row r="99" spans="1:31" ht="16.5" thickBot="1">
      <c r="A99" s="433">
        <v>40</v>
      </c>
      <c r="B99" s="459" t="s">
        <v>248</v>
      </c>
      <c r="C99" s="191" t="s">
        <v>92</v>
      </c>
      <c r="D99" s="61">
        <v>4</v>
      </c>
      <c r="E99" s="1"/>
      <c r="F99" s="38">
        <v>1</v>
      </c>
      <c r="G99" s="1"/>
      <c r="H99" s="39">
        <v>1</v>
      </c>
      <c r="I99" s="80"/>
      <c r="J99" s="90">
        <f>SUM(D99:I99)</f>
        <v>6</v>
      </c>
      <c r="K99" s="516"/>
      <c r="L99" s="517"/>
      <c r="M99" s="517"/>
      <c r="N99" s="517"/>
      <c r="O99" s="517"/>
      <c r="P99" s="518"/>
      <c r="Q99" s="525">
        <f>D99*K99</f>
        <v>0</v>
      </c>
      <c r="R99" s="526">
        <f aca="true" t="shared" si="43" ref="R99:V102">E99*L99</f>
        <v>0</v>
      </c>
      <c r="S99" s="526">
        <f t="shared" si="43"/>
        <v>0</v>
      </c>
      <c r="T99" s="526">
        <f t="shared" si="43"/>
        <v>0</v>
      </c>
      <c r="U99" s="526">
        <f t="shared" si="43"/>
        <v>0</v>
      </c>
      <c r="V99" s="527">
        <f t="shared" si="43"/>
        <v>0</v>
      </c>
      <c r="W99" s="532">
        <f>SUM(Q99:V99)</f>
        <v>0</v>
      </c>
      <c r="X99" s="138">
        <v>100</v>
      </c>
      <c r="Y99" s="97">
        <f aca="true" t="shared" si="44" ref="Y99:AD101">Q99</f>
        <v>0</v>
      </c>
      <c r="Z99" s="59">
        <f t="shared" si="44"/>
        <v>0</v>
      </c>
      <c r="AA99" s="59">
        <f t="shared" si="44"/>
        <v>0</v>
      </c>
      <c r="AB99" s="59">
        <f t="shared" si="44"/>
        <v>0</v>
      </c>
      <c r="AC99" s="59">
        <f t="shared" si="44"/>
        <v>0</v>
      </c>
      <c r="AD99" s="60">
        <f t="shared" si="44"/>
        <v>0</v>
      </c>
      <c r="AE99" s="148">
        <f t="shared" si="42"/>
        <v>0</v>
      </c>
    </row>
    <row r="100" spans="1:31" ht="16.5" thickBot="1">
      <c r="A100" s="433">
        <v>41</v>
      </c>
      <c r="B100" s="438" t="s">
        <v>249</v>
      </c>
      <c r="C100" s="170" t="s">
        <v>92</v>
      </c>
      <c r="D100" s="61">
        <v>2</v>
      </c>
      <c r="E100" s="1"/>
      <c r="F100" s="1">
        <v>3</v>
      </c>
      <c r="G100" s="1"/>
      <c r="H100" s="39"/>
      <c r="I100" s="80"/>
      <c r="J100" s="90">
        <f>SUM(D100:I100)</f>
        <v>5</v>
      </c>
      <c r="K100" s="516"/>
      <c r="L100" s="517"/>
      <c r="M100" s="517"/>
      <c r="N100" s="517"/>
      <c r="O100" s="517"/>
      <c r="P100" s="518"/>
      <c r="Q100" s="525">
        <f>D100*K100</f>
        <v>0</v>
      </c>
      <c r="R100" s="526">
        <f t="shared" si="43"/>
        <v>0</v>
      </c>
      <c r="S100" s="526">
        <f t="shared" si="43"/>
        <v>0</v>
      </c>
      <c r="T100" s="526">
        <f t="shared" si="43"/>
        <v>0</v>
      </c>
      <c r="U100" s="526">
        <f t="shared" si="43"/>
        <v>0</v>
      </c>
      <c r="V100" s="527">
        <f t="shared" si="43"/>
        <v>0</v>
      </c>
      <c r="W100" s="532">
        <f>SUM(Q100:V100)</f>
        <v>0</v>
      </c>
      <c r="X100" s="138">
        <v>100</v>
      </c>
      <c r="Y100" s="97">
        <f t="shared" si="44"/>
        <v>0</v>
      </c>
      <c r="Z100" s="59">
        <f t="shared" si="44"/>
        <v>0</v>
      </c>
      <c r="AA100" s="59">
        <f t="shared" si="44"/>
        <v>0</v>
      </c>
      <c r="AB100" s="59">
        <f t="shared" si="44"/>
        <v>0</v>
      </c>
      <c r="AC100" s="59">
        <f t="shared" si="44"/>
        <v>0</v>
      </c>
      <c r="AD100" s="60">
        <f t="shared" si="44"/>
        <v>0</v>
      </c>
      <c r="AE100" s="148">
        <f t="shared" si="42"/>
        <v>0</v>
      </c>
    </row>
    <row r="101" spans="1:31" ht="16.5" thickBot="1">
      <c r="A101" s="433">
        <v>42</v>
      </c>
      <c r="B101" s="444" t="s">
        <v>250</v>
      </c>
      <c r="C101" s="174" t="s">
        <v>92</v>
      </c>
      <c r="D101" s="61">
        <v>4</v>
      </c>
      <c r="E101" s="1"/>
      <c r="F101" s="38">
        <v>1</v>
      </c>
      <c r="G101" s="1"/>
      <c r="H101" s="39">
        <v>1</v>
      </c>
      <c r="I101" s="80"/>
      <c r="J101" s="90">
        <f>SUM(D101:I101)</f>
        <v>6</v>
      </c>
      <c r="K101" s="516"/>
      <c r="L101" s="517"/>
      <c r="M101" s="517"/>
      <c r="N101" s="517"/>
      <c r="O101" s="517"/>
      <c r="P101" s="518"/>
      <c r="Q101" s="525">
        <f>D101*K101</f>
        <v>0</v>
      </c>
      <c r="R101" s="526">
        <f t="shared" si="43"/>
        <v>0</v>
      </c>
      <c r="S101" s="526">
        <f t="shared" si="43"/>
        <v>0</v>
      </c>
      <c r="T101" s="526">
        <f t="shared" si="43"/>
        <v>0</v>
      </c>
      <c r="U101" s="526">
        <f t="shared" si="43"/>
        <v>0</v>
      </c>
      <c r="V101" s="527">
        <f t="shared" si="43"/>
        <v>0</v>
      </c>
      <c r="W101" s="532">
        <f>SUM(Q101:V101)</f>
        <v>0</v>
      </c>
      <c r="X101" s="138">
        <v>100</v>
      </c>
      <c r="Y101" s="97">
        <f t="shared" si="44"/>
        <v>0</v>
      </c>
      <c r="Z101" s="59">
        <f t="shared" si="44"/>
        <v>0</v>
      </c>
      <c r="AA101" s="59">
        <f t="shared" si="44"/>
        <v>0</v>
      </c>
      <c r="AB101" s="59">
        <f t="shared" si="44"/>
        <v>0</v>
      </c>
      <c r="AC101" s="59">
        <f t="shared" si="44"/>
        <v>0</v>
      </c>
      <c r="AD101" s="60">
        <f t="shared" si="44"/>
        <v>0</v>
      </c>
      <c r="AE101" s="148">
        <f t="shared" si="42"/>
        <v>0</v>
      </c>
    </row>
    <row r="102" spans="1:32" ht="16.5" thickBot="1">
      <c r="A102" s="670">
        <v>43</v>
      </c>
      <c r="B102" s="442" t="s">
        <v>124</v>
      </c>
      <c r="C102" s="172"/>
      <c r="D102" s="94">
        <v>5</v>
      </c>
      <c r="E102" s="63"/>
      <c r="F102" s="62">
        <v>1</v>
      </c>
      <c r="G102" s="63"/>
      <c r="H102" s="64"/>
      <c r="I102" s="81"/>
      <c r="J102" s="90">
        <f>SUM(D102:I102)</f>
        <v>6</v>
      </c>
      <c r="K102" s="540"/>
      <c r="L102" s="541"/>
      <c r="M102" s="541"/>
      <c r="N102" s="541"/>
      <c r="O102" s="541"/>
      <c r="P102" s="542"/>
      <c r="Q102" s="528">
        <f>D102*K102</f>
        <v>0</v>
      </c>
      <c r="R102" s="529">
        <f t="shared" si="43"/>
        <v>0</v>
      </c>
      <c r="S102" s="529">
        <f t="shared" si="43"/>
        <v>0</v>
      </c>
      <c r="T102" s="529">
        <f t="shared" si="43"/>
        <v>0</v>
      </c>
      <c r="U102" s="529">
        <f t="shared" si="43"/>
        <v>0</v>
      </c>
      <c r="V102" s="530">
        <f t="shared" si="43"/>
        <v>0</v>
      </c>
      <c r="W102" s="552">
        <f>SUM(Q102:V102)</f>
        <v>0</v>
      </c>
      <c r="X102" s="105"/>
      <c r="Y102" s="98"/>
      <c r="Z102" s="65"/>
      <c r="AA102" s="65"/>
      <c r="AB102" s="65"/>
      <c r="AC102" s="65"/>
      <c r="AD102" s="66"/>
      <c r="AE102" s="149"/>
      <c r="AF102" s="137">
        <f>AE103+AE104</f>
        <v>0</v>
      </c>
    </row>
    <row r="103" spans="1:31" ht="16.5" thickBot="1">
      <c r="A103" s="671"/>
      <c r="B103" s="440" t="s">
        <v>251</v>
      </c>
      <c r="C103" s="173" t="s">
        <v>92</v>
      </c>
      <c r="D103" s="95"/>
      <c r="E103" s="11"/>
      <c r="F103" s="11"/>
      <c r="G103" s="11"/>
      <c r="H103" s="30"/>
      <c r="I103" s="82"/>
      <c r="J103" s="90"/>
      <c r="K103" s="99"/>
      <c r="L103" s="6"/>
      <c r="M103" s="6"/>
      <c r="N103" s="6"/>
      <c r="O103" s="6"/>
      <c r="P103" s="67"/>
      <c r="Q103" s="99"/>
      <c r="R103" s="6"/>
      <c r="S103" s="6"/>
      <c r="T103" s="6"/>
      <c r="U103" s="6"/>
      <c r="V103" s="67"/>
      <c r="W103" s="275"/>
      <c r="X103" s="106">
        <v>50.06</v>
      </c>
      <c r="Y103" s="128">
        <f>$Q$102*X103%</f>
        <v>0</v>
      </c>
      <c r="Z103" s="129">
        <f>$R$102*X103%</f>
        <v>0</v>
      </c>
      <c r="AA103" s="129">
        <f>$S$102*X103%</f>
        <v>0</v>
      </c>
      <c r="AB103" s="129">
        <f>$T$102*X103%</f>
        <v>0</v>
      </c>
      <c r="AC103" s="129">
        <f>$U$102*X103%</f>
        <v>0</v>
      </c>
      <c r="AD103" s="130">
        <f>$V$102*X103%</f>
        <v>0</v>
      </c>
      <c r="AE103" s="150">
        <f>SUM(Y103:AD103)</f>
        <v>0</v>
      </c>
    </row>
    <row r="104" spans="1:31" ht="16.5" thickBot="1">
      <c r="A104" s="672"/>
      <c r="B104" s="441" t="s">
        <v>252</v>
      </c>
      <c r="C104" s="171" t="s">
        <v>92</v>
      </c>
      <c r="D104" s="96"/>
      <c r="E104" s="19"/>
      <c r="F104" s="68"/>
      <c r="G104" s="19"/>
      <c r="H104" s="69"/>
      <c r="I104" s="83"/>
      <c r="J104" s="90"/>
      <c r="K104" s="100"/>
      <c r="L104" s="70"/>
      <c r="M104" s="70"/>
      <c r="N104" s="70"/>
      <c r="O104" s="70"/>
      <c r="P104" s="71"/>
      <c r="Q104" s="119"/>
      <c r="R104" s="120"/>
      <c r="S104" s="120"/>
      <c r="T104" s="120"/>
      <c r="U104" s="120"/>
      <c r="V104" s="121"/>
      <c r="W104" s="276"/>
      <c r="X104" s="107">
        <v>49.94</v>
      </c>
      <c r="Y104" s="128">
        <f>$Q$102*X104%</f>
        <v>0</v>
      </c>
      <c r="Z104" s="129">
        <f>$R$102*X104%</f>
        <v>0</v>
      </c>
      <c r="AA104" s="129">
        <f>$S$102*X104%</f>
        <v>0</v>
      </c>
      <c r="AB104" s="129">
        <f>$T$102*X104%</f>
        <v>0</v>
      </c>
      <c r="AC104" s="129">
        <f>$U$102*X104%</f>
        <v>0</v>
      </c>
      <c r="AD104" s="130">
        <f>$V$102*X104%</f>
        <v>0</v>
      </c>
      <c r="AE104" s="151">
        <f>SUM(Y104:AD104)</f>
        <v>0</v>
      </c>
    </row>
    <row r="105" spans="1:31" ht="16.5" thickBot="1">
      <c r="A105" s="433">
        <v>44</v>
      </c>
      <c r="B105" s="444" t="s">
        <v>313</v>
      </c>
      <c r="C105" s="174" t="s">
        <v>92</v>
      </c>
      <c r="D105" s="61">
        <v>3</v>
      </c>
      <c r="E105" s="1"/>
      <c r="F105" s="1"/>
      <c r="G105" s="1"/>
      <c r="H105" s="39">
        <v>1</v>
      </c>
      <c r="I105" s="80"/>
      <c r="J105" s="90">
        <f>SUM(D105:I105)</f>
        <v>4</v>
      </c>
      <c r="K105" s="516"/>
      <c r="L105" s="517"/>
      <c r="M105" s="517"/>
      <c r="N105" s="517"/>
      <c r="O105" s="517"/>
      <c r="P105" s="518"/>
      <c r="Q105" s="548">
        <f aca="true" t="shared" si="45" ref="Q105:V105">D105*K105</f>
        <v>0</v>
      </c>
      <c r="R105" s="549">
        <f t="shared" si="45"/>
        <v>0</v>
      </c>
      <c r="S105" s="549">
        <f t="shared" si="45"/>
        <v>0</v>
      </c>
      <c r="T105" s="549">
        <f t="shared" si="45"/>
        <v>0</v>
      </c>
      <c r="U105" s="549">
        <f t="shared" si="45"/>
        <v>0</v>
      </c>
      <c r="V105" s="550">
        <f t="shared" si="45"/>
        <v>0</v>
      </c>
      <c r="W105" s="532">
        <f>SUM(Q105:V105)</f>
        <v>0</v>
      </c>
      <c r="X105" s="138">
        <v>100</v>
      </c>
      <c r="Y105" s="101">
        <f aca="true" t="shared" si="46" ref="Y105:AD105">Q105</f>
        <v>0</v>
      </c>
      <c r="Z105" s="72">
        <f t="shared" si="46"/>
        <v>0</v>
      </c>
      <c r="AA105" s="72">
        <f t="shared" si="46"/>
        <v>0</v>
      </c>
      <c r="AB105" s="72">
        <f t="shared" si="46"/>
        <v>0</v>
      </c>
      <c r="AC105" s="72">
        <f t="shared" si="46"/>
        <v>0</v>
      </c>
      <c r="AD105" s="73">
        <f t="shared" si="46"/>
        <v>0</v>
      </c>
      <c r="AE105" s="148">
        <f>SUM(Y105:AD105)</f>
        <v>0</v>
      </c>
    </row>
    <row r="106" spans="1:32" ht="16.5" thickBot="1">
      <c r="A106" s="655">
        <v>45</v>
      </c>
      <c r="B106" s="467" t="s">
        <v>329</v>
      </c>
      <c r="C106" s="192"/>
      <c r="D106" s="133">
        <v>8</v>
      </c>
      <c r="E106" s="76"/>
      <c r="F106" s="76">
        <v>1</v>
      </c>
      <c r="G106" s="76"/>
      <c r="H106" s="77">
        <v>1</v>
      </c>
      <c r="I106" s="86"/>
      <c r="J106" s="90">
        <f>SUM(D106:I106)</f>
        <v>10</v>
      </c>
      <c r="K106" s="540"/>
      <c r="L106" s="541"/>
      <c r="M106" s="541"/>
      <c r="N106" s="541"/>
      <c r="O106" s="541"/>
      <c r="P106" s="542"/>
      <c r="Q106" s="553">
        <f>D106*K106</f>
        <v>0</v>
      </c>
      <c r="R106" s="554">
        <f>E106*L106</f>
        <v>0</v>
      </c>
      <c r="S106" s="554">
        <f>F106*M106</f>
        <v>0</v>
      </c>
      <c r="T106" s="554">
        <f>G106*N106</f>
        <v>0</v>
      </c>
      <c r="U106" s="554">
        <f>H106*O106</f>
        <v>0</v>
      </c>
      <c r="V106" s="555">
        <f>I106*P106%</f>
        <v>0</v>
      </c>
      <c r="W106" s="552">
        <f>Q106+R106+S106+T106+U106+V106</f>
        <v>0</v>
      </c>
      <c r="X106" s="102"/>
      <c r="Y106" s="98"/>
      <c r="Z106" s="65"/>
      <c r="AA106" s="65"/>
      <c r="AB106" s="65"/>
      <c r="AC106" s="65"/>
      <c r="AD106" s="66"/>
      <c r="AE106" s="149"/>
      <c r="AF106" s="137">
        <f>AE107+AE108+AE109+AE110+AE111</f>
        <v>0</v>
      </c>
    </row>
    <row r="107" spans="1:31" ht="16.5" thickBot="1">
      <c r="A107" s="650"/>
      <c r="B107" s="460" t="s">
        <v>319</v>
      </c>
      <c r="C107" s="193" t="s">
        <v>92</v>
      </c>
      <c r="D107" s="139"/>
      <c r="E107" s="140"/>
      <c r="F107" s="140"/>
      <c r="G107" s="140"/>
      <c r="H107" s="141"/>
      <c r="I107" s="142"/>
      <c r="J107" s="90"/>
      <c r="K107" s="143"/>
      <c r="L107" s="144"/>
      <c r="M107" s="144"/>
      <c r="N107" s="144"/>
      <c r="O107" s="144"/>
      <c r="P107" s="270"/>
      <c r="Q107" s="116"/>
      <c r="R107" s="117"/>
      <c r="S107" s="117"/>
      <c r="T107" s="117"/>
      <c r="U107" s="117"/>
      <c r="V107" s="118"/>
      <c r="W107" s="274"/>
      <c r="X107" s="573">
        <v>19.75</v>
      </c>
      <c r="Y107" s="145">
        <f>$Q$106*X107%</f>
        <v>0</v>
      </c>
      <c r="Z107" s="146">
        <f>$R$106*X107%</f>
        <v>0</v>
      </c>
      <c r="AA107" s="146">
        <f>$S$106*X107%</f>
        <v>0</v>
      </c>
      <c r="AB107" s="146">
        <f>$T$106*X107%</f>
        <v>0</v>
      </c>
      <c r="AC107" s="146">
        <f>$U$106*X107%</f>
        <v>0</v>
      </c>
      <c r="AD107" s="147">
        <f>$V$106*X107%</f>
        <v>0</v>
      </c>
      <c r="AE107" s="153">
        <f>SUM(Y107:AD107)</f>
        <v>0</v>
      </c>
    </row>
    <row r="108" spans="1:31" ht="16.5" thickBot="1">
      <c r="A108" s="651"/>
      <c r="B108" s="451" t="s">
        <v>253</v>
      </c>
      <c r="C108" s="180" t="s">
        <v>92</v>
      </c>
      <c r="D108" s="134"/>
      <c r="E108" s="26"/>
      <c r="F108" s="26"/>
      <c r="G108" s="26"/>
      <c r="H108" s="27"/>
      <c r="I108" s="87"/>
      <c r="J108" s="90"/>
      <c r="K108" s="99"/>
      <c r="L108" s="6"/>
      <c r="M108" s="6"/>
      <c r="N108" s="6"/>
      <c r="O108" s="6"/>
      <c r="P108" s="67"/>
      <c r="Q108" s="112"/>
      <c r="R108" s="9"/>
      <c r="S108" s="9"/>
      <c r="T108" s="9"/>
      <c r="U108" s="9"/>
      <c r="V108" s="113"/>
      <c r="W108" s="275"/>
      <c r="X108" s="103">
        <v>19.98</v>
      </c>
      <c r="Y108" s="145">
        <f>$Q$106*X108%</f>
        <v>0</v>
      </c>
      <c r="Z108" s="146">
        <f>$R$106*X108%</f>
        <v>0</v>
      </c>
      <c r="AA108" s="146">
        <f>$S$106*X108%</f>
        <v>0</v>
      </c>
      <c r="AB108" s="146">
        <f>$T$106*X108%</f>
        <v>0</v>
      </c>
      <c r="AC108" s="146">
        <f>$U$106*X108%</f>
        <v>0</v>
      </c>
      <c r="AD108" s="147">
        <f>$V$106*X108%</f>
        <v>0</v>
      </c>
      <c r="AE108" s="150">
        <f>SUM(Y108:AD108)</f>
        <v>0</v>
      </c>
    </row>
    <row r="109" spans="1:31" ht="16.5" thickBot="1">
      <c r="A109" s="651"/>
      <c r="B109" s="451" t="s">
        <v>254</v>
      </c>
      <c r="C109" s="180" t="s">
        <v>92</v>
      </c>
      <c r="D109" s="134"/>
      <c r="E109" s="26"/>
      <c r="F109" s="26"/>
      <c r="G109" s="26"/>
      <c r="H109" s="27"/>
      <c r="I109" s="87"/>
      <c r="J109" s="90"/>
      <c r="K109" s="99"/>
      <c r="L109" s="6"/>
      <c r="M109" s="6"/>
      <c r="N109" s="6"/>
      <c r="O109" s="6"/>
      <c r="P109" s="67"/>
      <c r="Q109" s="112"/>
      <c r="R109" s="9"/>
      <c r="S109" s="9"/>
      <c r="T109" s="9"/>
      <c r="U109" s="9"/>
      <c r="V109" s="113"/>
      <c r="W109" s="275"/>
      <c r="X109" s="103">
        <v>20.14</v>
      </c>
      <c r="Y109" s="145">
        <f>$Q$106*X109%</f>
        <v>0</v>
      </c>
      <c r="Z109" s="146">
        <f>$R$106*X109%</f>
        <v>0</v>
      </c>
      <c r="AA109" s="146">
        <f>$S$106*X109%</f>
        <v>0</v>
      </c>
      <c r="AB109" s="146">
        <f>$T$106*X109%</f>
        <v>0</v>
      </c>
      <c r="AC109" s="146">
        <f>$U$106*X109%</f>
        <v>0</v>
      </c>
      <c r="AD109" s="147">
        <f>$V$106*X109%</f>
        <v>0</v>
      </c>
      <c r="AE109" s="150">
        <f>SUM(Y109:AD109)</f>
        <v>0</v>
      </c>
    </row>
    <row r="110" spans="1:31" ht="16.5" thickBot="1">
      <c r="A110" s="651"/>
      <c r="B110" s="451" t="s">
        <v>255</v>
      </c>
      <c r="C110" s="180" t="s">
        <v>92</v>
      </c>
      <c r="D110" s="134"/>
      <c r="E110" s="26"/>
      <c r="F110" s="26"/>
      <c r="G110" s="26"/>
      <c r="H110" s="27"/>
      <c r="I110" s="87"/>
      <c r="J110" s="90"/>
      <c r="K110" s="99"/>
      <c r="L110" s="6"/>
      <c r="M110" s="6"/>
      <c r="N110" s="6"/>
      <c r="O110" s="6"/>
      <c r="P110" s="67"/>
      <c r="Q110" s="112"/>
      <c r="R110" s="9"/>
      <c r="S110" s="9"/>
      <c r="T110" s="9"/>
      <c r="U110" s="9"/>
      <c r="V110" s="113"/>
      <c r="W110" s="275"/>
      <c r="X110" s="103">
        <v>20.16</v>
      </c>
      <c r="Y110" s="145">
        <f>$Q$106*X110%</f>
        <v>0</v>
      </c>
      <c r="Z110" s="146">
        <f>$R$106*X110%</f>
        <v>0</v>
      </c>
      <c r="AA110" s="146">
        <f>$S$106*X110%</f>
        <v>0</v>
      </c>
      <c r="AB110" s="146">
        <f>$T$106*X110%</f>
        <v>0</v>
      </c>
      <c r="AC110" s="146">
        <f>$U$106*X110%</f>
        <v>0</v>
      </c>
      <c r="AD110" s="147">
        <f>$V$106*X110%</f>
        <v>0</v>
      </c>
      <c r="AE110" s="150">
        <f>SUM(Y110:AD110)</f>
        <v>0</v>
      </c>
    </row>
    <row r="111" spans="1:31" ht="16.5" thickBot="1">
      <c r="A111" s="652"/>
      <c r="B111" s="461" t="s">
        <v>256</v>
      </c>
      <c r="C111" s="194"/>
      <c r="D111" s="135"/>
      <c r="E111" s="78"/>
      <c r="F111" s="78"/>
      <c r="G111" s="78"/>
      <c r="H111" s="79"/>
      <c r="I111" s="88"/>
      <c r="J111" s="90"/>
      <c r="K111" s="100"/>
      <c r="L111" s="70"/>
      <c r="M111" s="70"/>
      <c r="N111" s="70"/>
      <c r="O111" s="70"/>
      <c r="P111" s="71"/>
      <c r="Q111" s="125"/>
      <c r="R111" s="126"/>
      <c r="S111" s="126"/>
      <c r="T111" s="126"/>
      <c r="U111" s="126"/>
      <c r="V111" s="127"/>
      <c r="W111" s="276"/>
      <c r="X111" s="104">
        <v>19.97</v>
      </c>
      <c r="Y111" s="145">
        <f>$Q$106*X111%</f>
        <v>0</v>
      </c>
      <c r="Z111" s="146">
        <f>$R$106*X111%</f>
        <v>0</v>
      </c>
      <c r="AA111" s="146">
        <f>$S$106*X111%</f>
        <v>0</v>
      </c>
      <c r="AB111" s="146">
        <f>$T$106*X111%</f>
        <v>0</v>
      </c>
      <c r="AC111" s="146">
        <f>$U$106*X111%</f>
        <v>0</v>
      </c>
      <c r="AD111" s="147">
        <f>$V$106*X111%</f>
        <v>0</v>
      </c>
      <c r="AE111" s="151">
        <f>SUM(Y111:AD111)</f>
        <v>0</v>
      </c>
    </row>
    <row r="112" spans="1:32" ht="16.5" thickBot="1">
      <c r="A112" s="670">
        <v>46</v>
      </c>
      <c r="B112" s="442" t="s">
        <v>30</v>
      </c>
      <c r="C112" s="172"/>
      <c r="D112" s="92">
        <v>9</v>
      </c>
      <c r="E112" s="62"/>
      <c r="F112" s="62"/>
      <c r="G112" s="62"/>
      <c r="H112" s="64"/>
      <c r="I112" s="81"/>
      <c r="J112" s="90">
        <f>SUM(D112:I112)</f>
        <v>9</v>
      </c>
      <c r="K112" s="540"/>
      <c r="L112" s="541"/>
      <c r="M112" s="541"/>
      <c r="N112" s="541"/>
      <c r="O112" s="541"/>
      <c r="P112" s="542"/>
      <c r="Q112" s="556">
        <f aca="true" t="shared" si="47" ref="Q112:V112">D112*K112</f>
        <v>0</v>
      </c>
      <c r="R112" s="557">
        <f t="shared" si="47"/>
        <v>0</v>
      </c>
      <c r="S112" s="557">
        <f t="shared" si="47"/>
        <v>0</v>
      </c>
      <c r="T112" s="557">
        <f t="shared" si="47"/>
        <v>0</v>
      </c>
      <c r="U112" s="557">
        <f t="shared" si="47"/>
        <v>0</v>
      </c>
      <c r="V112" s="558">
        <f t="shared" si="47"/>
        <v>0</v>
      </c>
      <c r="W112" s="576">
        <f>SUM(Q112:V112)</f>
        <v>0</v>
      </c>
      <c r="X112" s="567"/>
      <c r="Y112" s="98"/>
      <c r="Z112" s="65"/>
      <c r="AA112" s="65"/>
      <c r="AB112" s="65"/>
      <c r="AC112" s="65"/>
      <c r="AD112" s="66"/>
      <c r="AE112" s="149"/>
      <c r="AF112" s="137">
        <f>AE113+AE114+AE115</f>
        <v>0</v>
      </c>
    </row>
    <row r="113" spans="1:31" ht="16.5" thickBot="1">
      <c r="A113" s="671"/>
      <c r="B113" s="452" t="s">
        <v>257</v>
      </c>
      <c r="C113" s="173"/>
      <c r="D113" s="95"/>
      <c r="E113" s="11"/>
      <c r="F113" s="11"/>
      <c r="G113" s="11"/>
      <c r="H113" s="30"/>
      <c r="I113" s="82"/>
      <c r="J113" s="90"/>
      <c r="K113" s="99"/>
      <c r="L113" s="6"/>
      <c r="M113" s="6"/>
      <c r="N113" s="6"/>
      <c r="O113" s="6"/>
      <c r="P113" s="67"/>
      <c r="Q113" s="112"/>
      <c r="R113" s="9"/>
      <c r="S113" s="9"/>
      <c r="T113" s="9"/>
      <c r="U113" s="9"/>
      <c r="V113" s="113"/>
      <c r="W113" s="275"/>
      <c r="X113" s="106">
        <v>29.43</v>
      </c>
      <c r="Y113" s="128">
        <f>$Q$112*X113%</f>
        <v>0</v>
      </c>
      <c r="Z113" s="129">
        <f>$R$112*X113%</f>
        <v>0</v>
      </c>
      <c r="AA113" s="129">
        <f>$S$112*X113%</f>
        <v>0</v>
      </c>
      <c r="AB113" s="129">
        <f>$T$112*X113%</f>
        <v>0</v>
      </c>
      <c r="AC113" s="129">
        <f>$U$112*X113%</f>
        <v>0</v>
      </c>
      <c r="AD113" s="130">
        <f>$V$112*X113%</f>
        <v>0</v>
      </c>
      <c r="AE113" s="150">
        <f>SUM(Y113:AD113)</f>
        <v>0</v>
      </c>
    </row>
    <row r="114" spans="1:31" ht="16.5" thickBot="1">
      <c r="A114" s="671"/>
      <c r="B114" s="452" t="s">
        <v>258</v>
      </c>
      <c r="C114" s="173"/>
      <c r="D114" s="95"/>
      <c r="E114" s="11"/>
      <c r="F114" s="11"/>
      <c r="G114" s="11"/>
      <c r="H114" s="30"/>
      <c r="I114" s="82"/>
      <c r="J114" s="90"/>
      <c r="K114" s="99"/>
      <c r="L114" s="6"/>
      <c r="M114" s="6"/>
      <c r="N114" s="6"/>
      <c r="O114" s="6"/>
      <c r="P114" s="67"/>
      <c r="Q114" s="112"/>
      <c r="R114" s="9"/>
      <c r="S114" s="9"/>
      <c r="T114" s="9"/>
      <c r="U114" s="9"/>
      <c r="V114" s="113"/>
      <c r="W114" s="277"/>
      <c r="X114" s="106">
        <f>45.03+0.01</f>
        <v>45.04</v>
      </c>
      <c r="Y114" s="128">
        <f>$Q$112*X114%</f>
        <v>0</v>
      </c>
      <c r="Z114" s="129">
        <f>$R$112*X114%</f>
        <v>0</v>
      </c>
      <c r="AA114" s="129">
        <f>$S$112*X114%</f>
        <v>0</v>
      </c>
      <c r="AB114" s="129">
        <f>$T$112*X114%</f>
        <v>0</v>
      </c>
      <c r="AC114" s="129">
        <f>$U$112*X114%</f>
        <v>0</v>
      </c>
      <c r="AD114" s="130">
        <f>$V$112*X114%</f>
        <v>0</v>
      </c>
      <c r="AE114" s="150">
        <f>SUM(Y114:AD114)</f>
        <v>0</v>
      </c>
    </row>
    <row r="115" spans="1:31" ht="16.5" thickBot="1">
      <c r="A115" s="672"/>
      <c r="B115" s="441" t="s">
        <v>259</v>
      </c>
      <c r="C115" s="171" t="s">
        <v>92</v>
      </c>
      <c r="D115" s="96"/>
      <c r="E115" s="19"/>
      <c r="F115" s="19"/>
      <c r="G115" s="19"/>
      <c r="H115" s="69"/>
      <c r="I115" s="83"/>
      <c r="J115" s="90"/>
      <c r="K115" s="100"/>
      <c r="L115" s="70"/>
      <c r="M115" s="70"/>
      <c r="N115" s="70"/>
      <c r="O115" s="70"/>
      <c r="P115" s="71"/>
      <c r="Q115" s="122"/>
      <c r="R115" s="123"/>
      <c r="S115" s="123"/>
      <c r="T115" s="123"/>
      <c r="U115" s="123"/>
      <c r="V115" s="124"/>
      <c r="W115" s="276"/>
      <c r="X115" s="107">
        <v>25.53</v>
      </c>
      <c r="Y115" s="128">
        <f>$Q$112*X115%</f>
        <v>0</v>
      </c>
      <c r="Z115" s="129">
        <f>$R$112*X115%</f>
        <v>0</v>
      </c>
      <c r="AA115" s="129">
        <f>$S$112*X115%</f>
        <v>0</v>
      </c>
      <c r="AB115" s="129">
        <f>$T$112*X115%</f>
        <v>0</v>
      </c>
      <c r="AC115" s="129">
        <f>$U$112*X115%</f>
        <v>0</v>
      </c>
      <c r="AD115" s="130">
        <f>$V$112*X115%</f>
        <v>0</v>
      </c>
      <c r="AE115" s="151">
        <f>SUM(Y115:AD115)</f>
        <v>0</v>
      </c>
    </row>
    <row r="116" spans="1:32" ht="16.5" thickBot="1">
      <c r="A116" s="670">
        <v>47</v>
      </c>
      <c r="B116" s="450" t="s">
        <v>131</v>
      </c>
      <c r="C116" s="179"/>
      <c r="D116" s="94">
        <v>4</v>
      </c>
      <c r="E116" s="63"/>
      <c r="F116" s="63"/>
      <c r="G116" s="63"/>
      <c r="H116" s="64"/>
      <c r="I116" s="81"/>
      <c r="J116" s="90">
        <f>SUM(D116:I116)</f>
        <v>4</v>
      </c>
      <c r="K116" s="540"/>
      <c r="L116" s="541"/>
      <c r="M116" s="541"/>
      <c r="N116" s="541"/>
      <c r="O116" s="541"/>
      <c r="P116" s="542"/>
      <c r="Q116" s="543">
        <f aca="true" t="shared" si="48" ref="Q116:V116">D116*K116</f>
        <v>0</v>
      </c>
      <c r="R116" s="544">
        <f t="shared" si="48"/>
        <v>0</v>
      </c>
      <c r="S116" s="544">
        <f t="shared" si="48"/>
        <v>0</v>
      </c>
      <c r="T116" s="544">
        <f t="shared" si="48"/>
        <v>0</v>
      </c>
      <c r="U116" s="544">
        <f t="shared" si="48"/>
        <v>0</v>
      </c>
      <c r="V116" s="545">
        <f t="shared" si="48"/>
        <v>0</v>
      </c>
      <c r="W116" s="576">
        <f>SUM(Q116:V116)</f>
        <v>0</v>
      </c>
      <c r="X116" s="567"/>
      <c r="Y116" s="98"/>
      <c r="Z116" s="65"/>
      <c r="AA116" s="65"/>
      <c r="AB116" s="65"/>
      <c r="AC116" s="65"/>
      <c r="AD116" s="66"/>
      <c r="AE116" s="149"/>
      <c r="AF116" s="154">
        <f>AE117+AE118+AE119+AE120</f>
        <v>0</v>
      </c>
    </row>
    <row r="117" spans="1:31" ht="16.5" thickBot="1">
      <c r="A117" s="671"/>
      <c r="B117" s="452" t="s">
        <v>260</v>
      </c>
      <c r="C117" s="181"/>
      <c r="D117" s="95"/>
      <c r="E117" s="11"/>
      <c r="F117" s="11"/>
      <c r="G117" s="11"/>
      <c r="H117" s="30"/>
      <c r="I117" s="82"/>
      <c r="J117" s="90"/>
      <c r="K117" s="99"/>
      <c r="L117" s="6"/>
      <c r="M117" s="6"/>
      <c r="N117" s="6"/>
      <c r="O117" s="6"/>
      <c r="P117" s="67"/>
      <c r="Q117" s="99"/>
      <c r="R117" s="6"/>
      <c r="S117" s="6"/>
      <c r="T117" s="6"/>
      <c r="U117" s="6"/>
      <c r="V117" s="67"/>
      <c r="W117" s="275"/>
      <c r="X117" s="108">
        <v>31.76</v>
      </c>
      <c r="Y117" s="128">
        <f>$Q$116*X117%</f>
        <v>0</v>
      </c>
      <c r="Z117" s="129">
        <f>$R$116*X117%</f>
        <v>0</v>
      </c>
      <c r="AA117" s="129">
        <f>$S$116*X117%</f>
        <v>0</v>
      </c>
      <c r="AB117" s="129">
        <f>$T$116*X117%</f>
        <v>0</v>
      </c>
      <c r="AC117" s="129">
        <f>$U$116*X117%</f>
        <v>0</v>
      </c>
      <c r="AD117" s="130">
        <f>$V$116*X117%</f>
        <v>0</v>
      </c>
      <c r="AE117" s="150">
        <f>SUM(Y117:AD117)</f>
        <v>0</v>
      </c>
    </row>
    <row r="118" spans="1:31" ht="16.5" thickBot="1">
      <c r="A118" s="671"/>
      <c r="B118" s="462" t="s">
        <v>261</v>
      </c>
      <c r="C118" s="195" t="s">
        <v>92</v>
      </c>
      <c r="D118" s="95"/>
      <c r="E118" s="11"/>
      <c r="F118" s="11"/>
      <c r="G118" s="11"/>
      <c r="H118" s="30"/>
      <c r="I118" s="82"/>
      <c r="J118" s="90"/>
      <c r="K118" s="99"/>
      <c r="L118" s="6"/>
      <c r="M118" s="6"/>
      <c r="N118" s="6"/>
      <c r="O118" s="6"/>
      <c r="P118" s="67"/>
      <c r="Q118" s="99"/>
      <c r="R118" s="6"/>
      <c r="S118" s="6"/>
      <c r="T118" s="6"/>
      <c r="U118" s="6"/>
      <c r="V118" s="67"/>
      <c r="W118" s="275"/>
      <c r="X118" s="108">
        <v>16.04</v>
      </c>
      <c r="Y118" s="128">
        <f>$Q$116*X118%</f>
        <v>0</v>
      </c>
      <c r="Z118" s="129">
        <f>$R$116*X118%</f>
        <v>0</v>
      </c>
      <c r="AA118" s="129">
        <f>$S$116*X118%</f>
        <v>0</v>
      </c>
      <c r="AB118" s="129">
        <f>$T$116*X118%</f>
        <v>0</v>
      </c>
      <c r="AC118" s="129">
        <f>$U$116*X118%</f>
        <v>0</v>
      </c>
      <c r="AD118" s="130">
        <f>$V$116*X118%</f>
        <v>0</v>
      </c>
      <c r="AE118" s="150">
        <f>SUM(Y118:AD118)</f>
        <v>0</v>
      </c>
    </row>
    <row r="119" spans="1:31" ht="16.5" thickBot="1">
      <c r="A119" s="671"/>
      <c r="B119" s="462" t="s">
        <v>262</v>
      </c>
      <c r="C119" s="195" t="s">
        <v>92</v>
      </c>
      <c r="D119" s="95"/>
      <c r="E119" s="11"/>
      <c r="F119" s="11"/>
      <c r="G119" s="11"/>
      <c r="H119" s="30"/>
      <c r="I119" s="82"/>
      <c r="J119" s="90"/>
      <c r="K119" s="99"/>
      <c r="L119" s="6"/>
      <c r="M119" s="6"/>
      <c r="N119" s="6"/>
      <c r="O119" s="6"/>
      <c r="P119" s="67"/>
      <c r="Q119" s="99"/>
      <c r="R119" s="6"/>
      <c r="S119" s="6"/>
      <c r="T119" s="6"/>
      <c r="U119" s="6"/>
      <c r="V119" s="67"/>
      <c r="W119" s="275"/>
      <c r="X119" s="108">
        <v>33.8</v>
      </c>
      <c r="Y119" s="128">
        <f>$Q$116*X119%</f>
        <v>0</v>
      </c>
      <c r="Z119" s="129">
        <f>$R$116*X119%</f>
        <v>0</v>
      </c>
      <c r="AA119" s="129">
        <f>$S$116*X119%</f>
        <v>0</v>
      </c>
      <c r="AB119" s="129">
        <f>$T$116*X119%</f>
        <v>0</v>
      </c>
      <c r="AC119" s="129">
        <f>$U$116*X119%</f>
        <v>0</v>
      </c>
      <c r="AD119" s="130">
        <f>$V$116*X119%</f>
        <v>0</v>
      </c>
      <c r="AE119" s="150">
        <f>SUM(Y119:AD119)</f>
        <v>0</v>
      </c>
    </row>
    <row r="120" spans="1:31" ht="16.5" thickBot="1">
      <c r="A120" s="672"/>
      <c r="B120" s="445" t="s">
        <v>263</v>
      </c>
      <c r="C120" s="196" t="s">
        <v>92</v>
      </c>
      <c r="D120" s="96"/>
      <c r="E120" s="19"/>
      <c r="F120" s="19"/>
      <c r="G120" s="19"/>
      <c r="H120" s="69"/>
      <c r="I120" s="83"/>
      <c r="J120" s="90"/>
      <c r="K120" s="100"/>
      <c r="L120" s="70"/>
      <c r="M120" s="70"/>
      <c r="N120" s="70"/>
      <c r="O120" s="70"/>
      <c r="P120" s="71"/>
      <c r="Q120" s="100"/>
      <c r="R120" s="70"/>
      <c r="S120" s="70"/>
      <c r="T120" s="70"/>
      <c r="U120" s="70"/>
      <c r="V120" s="71"/>
      <c r="W120" s="276"/>
      <c r="X120" s="109">
        <v>18.4</v>
      </c>
      <c r="Y120" s="128">
        <f>$Q$116*X120%</f>
        <v>0</v>
      </c>
      <c r="Z120" s="129">
        <f>$R$116*X120%</f>
        <v>0</v>
      </c>
      <c r="AA120" s="129">
        <f>$S$116*X120%</f>
        <v>0</v>
      </c>
      <c r="AB120" s="129">
        <f>$T$116*X120%</f>
        <v>0</v>
      </c>
      <c r="AC120" s="129">
        <f>$U$116*X120%</f>
        <v>0</v>
      </c>
      <c r="AD120" s="130">
        <f>$V$116*X120%</f>
        <v>0</v>
      </c>
      <c r="AE120" s="151">
        <f>SUM(Y120:AD120)</f>
        <v>0</v>
      </c>
    </row>
    <row r="121" spans="1:31" ht="16.5" thickBot="1">
      <c r="A121" s="433">
        <v>48</v>
      </c>
      <c r="B121" s="459" t="s">
        <v>264</v>
      </c>
      <c r="C121" s="191" t="s">
        <v>92</v>
      </c>
      <c r="D121" s="89">
        <v>6</v>
      </c>
      <c r="E121" s="1"/>
      <c r="F121" s="38">
        <v>1</v>
      </c>
      <c r="G121" s="1"/>
      <c r="H121" s="39">
        <v>1</v>
      </c>
      <c r="I121" s="80"/>
      <c r="J121" s="90">
        <f>SUM(D121:I121)</f>
        <v>8</v>
      </c>
      <c r="K121" s="516"/>
      <c r="L121" s="517"/>
      <c r="M121" s="517"/>
      <c r="N121" s="517"/>
      <c r="O121" s="517"/>
      <c r="P121" s="518"/>
      <c r="Q121" s="525">
        <f>D121*K121</f>
        <v>0</v>
      </c>
      <c r="R121" s="526">
        <f aca="true" t="shared" si="49" ref="R121:V122">E121*L121</f>
        <v>0</v>
      </c>
      <c r="S121" s="526">
        <f t="shared" si="49"/>
        <v>0</v>
      </c>
      <c r="T121" s="526">
        <f t="shared" si="49"/>
        <v>0</v>
      </c>
      <c r="U121" s="526">
        <f t="shared" si="49"/>
        <v>0</v>
      </c>
      <c r="V121" s="527">
        <f t="shared" si="49"/>
        <v>0</v>
      </c>
      <c r="W121" s="532">
        <f>SUM(Q121:V121)</f>
        <v>0</v>
      </c>
      <c r="X121" s="138">
        <f>SUM(X117:X120)</f>
        <v>100</v>
      </c>
      <c r="Y121" s="97">
        <f aca="true" t="shared" si="50" ref="Y121:AD121">Q121</f>
        <v>0</v>
      </c>
      <c r="Z121" s="59">
        <f t="shared" si="50"/>
        <v>0</v>
      </c>
      <c r="AA121" s="59">
        <f t="shared" si="50"/>
        <v>0</v>
      </c>
      <c r="AB121" s="59">
        <f t="shared" si="50"/>
        <v>0</v>
      </c>
      <c r="AC121" s="59">
        <f t="shared" si="50"/>
        <v>0</v>
      </c>
      <c r="AD121" s="60">
        <f t="shared" si="50"/>
        <v>0</v>
      </c>
      <c r="AE121" s="148">
        <f>SUM(Y121:AD121)</f>
        <v>0</v>
      </c>
    </row>
    <row r="122" spans="1:33" ht="16.5" thickBot="1">
      <c r="A122" s="667">
        <v>49</v>
      </c>
      <c r="B122" s="450" t="s">
        <v>116</v>
      </c>
      <c r="C122" s="179"/>
      <c r="D122" s="94">
        <v>3</v>
      </c>
      <c r="E122" s="63">
        <v>3</v>
      </c>
      <c r="F122" s="62">
        <v>3</v>
      </c>
      <c r="G122" s="63">
        <v>3</v>
      </c>
      <c r="H122" s="64">
        <v>3</v>
      </c>
      <c r="I122" s="81"/>
      <c r="J122" s="90">
        <f>SUM(D122:I122)</f>
        <v>15</v>
      </c>
      <c r="K122" s="540"/>
      <c r="L122" s="541"/>
      <c r="M122" s="541"/>
      <c r="N122" s="541"/>
      <c r="O122" s="541"/>
      <c r="P122" s="542"/>
      <c r="Q122" s="528">
        <f>D122*K122</f>
        <v>0</v>
      </c>
      <c r="R122" s="529">
        <f t="shared" si="49"/>
        <v>0</v>
      </c>
      <c r="S122" s="529">
        <f t="shared" si="49"/>
        <v>0</v>
      </c>
      <c r="T122" s="529">
        <f t="shared" si="49"/>
        <v>0</v>
      </c>
      <c r="U122" s="529">
        <f t="shared" si="49"/>
        <v>0</v>
      </c>
      <c r="V122" s="530">
        <f t="shared" si="49"/>
        <v>0</v>
      </c>
      <c r="W122" s="552">
        <f>SUM(Q122:V122)</f>
        <v>0</v>
      </c>
      <c r="X122" s="105"/>
      <c r="Y122" s="98"/>
      <c r="Z122" s="65"/>
      <c r="AA122" s="65"/>
      <c r="AB122" s="65"/>
      <c r="AC122" s="65"/>
      <c r="AD122" s="66"/>
      <c r="AE122" s="149"/>
      <c r="AF122" s="577">
        <f>AE123+AE124+AE125</f>
        <v>0</v>
      </c>
      <c r="AG122" s="137">
        <f>W122-AF122</f>
        <v>0</v>
      </c>
    </row>
    <row r="123" spans="1:31" ht="16.5" thickBot="1">
      <c r="A123" s="668"/>
      <c r="B123" s="440" t="s">
        <v>265</v>
      </c>
      <c r="C123" s="173" t="s">
        <v>92</v>
      </c>
      <c r="D123" s="95"/>
      <c r="E123" s="11"/>
      <c r="F123" s="11"/>
      <c r="G123" s="11"/>
      <c r="H123" s="30"/>
      <c r="I123" s="82"/>
      <c r="J123" s="90"/>
      <c r="K123" s="99"/>
      <c r="L123" s="6"/>
      <c r="M123" s="6"/>
      <c r="N123" s="6"/>
      <c r="O123" s="6"/>
      <c r="P123" s="67"/>
      <c r="Q123" s="99"/>
      <c r="R123" s="6"/>
      <c r="S123" s="6"/>
      <c r="T123" s="6"/>
      <c r="U123" s="6"/>
      <c r="V123" s="67"/>
      <c r="W123" s="277"/>
      <c r="X123" s="106">
        <v>38.33</v>
      </c>
      <c r="Y123" s="128">
        <f>$Q$122*X123%</f>
        <v>0</v>
      </c>
      <c r="Z123" s="129">
        <f>$R$122*X123%</f>
        <v>0</v>
      </c>
      <c r="AA123" s="129">
        <f>$S$122*X123%</f>
        <v>0</v>
      </c>
      <c r="AB123" s="129">
        <f>$T$122*X123%</f>
        <v>0</v>
      </c>
      <c r="AC123" s="129">
        <f>$U$122*X123%</f>
        <v>0</v>
      </c>
      <c r="AD123" s="130">
        <f>$V$122*X123%</f>
        <v>0</v>
      </c>
      <c r="AE123" s="150">
        <f>SUM(Y123:AD123)</f>
        <v>0</v>
      </c>
    </row>
    <row r="124" spans="1:31" ht="16.5" thickBot="1">
      <c r="A124" s="668"/>
      <c r="B124" s="440" t="s">
        <v>266</v>
      </c>
      <c r="C124" s="173" t="s">
        <v>92</v>
      </c>
      <c r="D124" s="95"/>
      <c r="E124" s="11"/>
      <c r="F124" s="2"/>
      <c r="G124" s="11"/>
      <c r="H124" s="30"/>
      <c r="I124" s="82"/>
      <c r="J124" s="90"/>
      <c r="K124" s="99"/>
      <c r="L124" s="6"/>
      <c r="M124" s="6"/>
      <c r="N124" s="6"/>
      <c r="O124" s="6"/>
      <c r="P124" s="67"/>
      <c r="Q124" s="99"/>
      <c r="R124" s="6"/>
      <c r="S124" s="6"/>
      <c r="T124" s="6"/>
      <c r="U124" s="6"/>
      <c r="V124" s="67"/>
      <c r="W124" s="275"/>
      <c r="X124" s="106">
        <v>21.52</v>
      </c>
      <c r="Y124" s="128">
        <f>$Q$122*X124%</f>
        <v>0</v>
      </c>
      <c r="Z124" s="129">
        <f>$R$122*X124%</f>
        <v>0</v>
      </c>
      <c r="AA124" s="129">
        <f>$S$122*X124%</f>
        <v>0</v>
      </c>
      <c r="AB124" s="129">
        <f>$T$122*X124%</f>
        <v>0</v>
      </c>
      <c r="AC124" s="129">
        <f>$U$122*X124%</f>
        <v>0</v>
      </c>
      <c r="AD124" s="130">
        <f>$V$122*X124%</f>
        <v>0</v>
      </c>
      <c r="AE124" s="150">
        <f>SUM(Y124:AD124)</f>
        <v>0</v>
      </c>
    </row>
    <row r="125" spans="1:31" ht="16.5" thickBot="1">
      <c r="A125" s="669"/>
      <c r="B125" s="441" t="s">
        <v>267</v>
      </c>
      <c r="C125" s="171" t="s">
        <v>92</v>
      </c>
      <c r="D125" s="96"/>
      <c r="E125" s="19"/>
      <c r="F125" s="68"/>
      <c r="G125" s="19"/>
      <c r="H125" s="69"/>
      <c r="I125" s="83"/>
      <c r="J125" s="90"/>
      <c r="K125" s="100"/>
      <c r="L125" s="70"/>
      <c r="M125" s="70"/>
      <c r="N125" s="70"/>
      <c r="O125" s="70"/>
      <c r="P125" s="71"/>
      <c r="Q125" s="119"/>
      <c r="R125" s="120"/>
      <c r="S125" s="120"/>
      <c r="T125" s="120"/>
      <c r="U125" s="120"/>
      <c r="V125" s="121"/>
      <c r="W125" s="276"/>
      <c r="X125" s="107">
        <v>40.15</v>
      </c>
      <c r="Y125" s="128">
        <f>$Q$122*X125%</f>
        <v>0</v>
      </c>
      <c r="Z125" s="129">
        <f>$R$122*X125%</f>
        <v>0</v>
      </c>
      <c r="AA125" s="129">
        <f>$S$122*X125%</f>
        <v>0</v>
      </c>
      <c r="AB125" s="129">
        <f>$T$122*X125%</f>
        <v>0</v>
      </c>
      <c r="AC125" s="129">
        <f>$U$122*X125%</f>
        <v>0</v>
      </c>
      <c r="AD125" s="130">
        <f>$V$122*X125%</f>
        <v>0</v>
      </c>
      <c r="AE125" s="151">
        <f>SUM(Y125:AD125)</f>
        <v>0</v>
      </c>
    </row>
    <row r="126" spans="1:31" ht="16.5" thickBot="1">
      <c r="A126" s="433">
        <v>50</v>
      </c>
      <c r="B126" s="444" t="s">
        <v>268</v>
      </c>
      <c r="C126" s="174" t="s">
        <v>92</v>
      </c>
      <c r="D126" s="37">
        <v>3</v>
      </c>
      <c r="E126" s="1"/>
      <c r="F126" s="38">
        <v>1</v>
      </c>
      <c r="G126" s="1"/>
      <c r="H126" s="39">
        <v>1</v>
      </c>
      <c r="I126" s="80"/>
      <c r="J126" s="90">
        <f>SUM(D126:I126)</f>
        <v>5</v>
      </c>
      <c r="K126" s="516"/>
      <c r="L126" s="517"/>
      <c r="M126" s="517"/>
      <c r="N126" s="517"/>
      <c r="O126" s="517"/>
      <c r="P126" s="518"/>
      <c r="Q126" s="525">
        <f>D126*K126</f>
        <v>0</v>
      </c>
      <c r="R126" s="526">
        <f aca="true" t="shared" si="51" ref="R126:V127">E126*L126</f>
        <v>0</v>
      </c>
      <c r="S126" s="526">
        <f t="shared" si="51"/>
        <v>0</v>
      </c>
      <c r="T126" s="526">
        <f t="shared" si="51"/>
        <v>0</v>
      </c>
      <c r="U126" s="526">
        <f t="shared" si="51"/>
        <v>0</v>
      </c>
      <c r="V126" s="527">
        <f t="shared" si="51"/>
        <v>0</v>
      </c>
      <c r="W126" s="532">
        <f>SUM(Q126:V126)</f>
        <v>0</v>
      </c>
      <c r="X126" s="138">
        <v>100</v>
      </c>
      <c r="Y126" s="97">
        <f aca="true" t="shared" si="52" ref="Y126:AD126">Q126</f>
        <v>0</v>
      </c>
      <c r="Z126" s="59">
        <f t="shared" si="52"/>
        <v>0</v>
      </c>
      <c r="AA126" s="59">
        <f t="shared" si="52"/>
        <v>0</v>
      </c>
      <c r="AB126" s="59">
        <f t="shared" si="52"/>
        <v>0</v>
      </c>
      <c r="AC126" s="59">
        <f t="shared" si="52"/>
        <v>0</v>
      </c>
      <c r="AD126" s="60">
        <f t="shared" si="52"/>
        <v>0</v>
      </c>
      <c r="AE126" s="148">
        <f>SUM(Y126:AD126)</f>
        <v>0</v>
      </c>
    </row>
    <row r="127" spans="1:32" ht="16.5" thickBot="1">
      <c r="A127" s="667">
        <v>51</v>
      </c>
      <c r="B127" s="463" t="s">
        <v>111</v>
      </c>
      <c r="C127" s="197"/>
      <c r="D127" s="94">
        <v>5</v>
      </c>
      <c r="E127" s="63"/>
      <c r="F127" s="63"/>
      <c r="G127" s="63"/>
      <c r="H127" s="64">
        <v>1</v>
      </c>
      <c r="I127" s="81"/>
      <c r="J127" s="90">
        <f>SUM(D127:I127)</f>
        <v>6</v>
      </c>
      <c r="K127" s="540"/>
      <c r="L127" s="541"/>
      <c r="M127" s="541"/>
      <c r="N127" s="541"/>
      <c r="O127" s="541"/>
      <c r="P127" s="542"/>
      <c r="Q127" s="543">
        <f>D127*K127</f>
        <v>0</v>
      </c>
      <c r="R127" s="544">
        <f t="shared" si="51"/>
        <v>0</v>
      </c>
      <c r="S127" s="544">
        <f t="shared" si="51"/>
        <v>0</v>
      </c>
      <c r="T127" s="544">
        <f t="shared" si="51"/>
        <v>0</v>
      </c>
      <c r="U127" s="544">
        <f t="shared" si="51"/>
        <v>0</v>
      </c>
      <c r="V127" s="545">
        <f t="shared" si="51"/>
        <v>0</v>
      </c>
      <c r="W127" s="552">
        <f>SUM(Q127:V127)</f>
        <v>0</v>
      </c>
      <c r="X127" s="102"/>
      <c r="Y127" s="98"/>
      <c r="Z127" s="65"/>
      <c r="AA127" s="65"/>
      <c r="AB127" s="65"/>
      <c r="AC127" s="65"/>
      <c r="AD127" s="66"/>
      <c r="AE127" s="149"/>
      <c r="AF127" s="137">
        <f>AE128+AE129+AE130</f>
        <v>0</v>
      </c>
    </row>
    <row r="128" spans="1:31" ht="16.5" thickBot="1">
      <c r="A128" s="668"/>
      <c r="B128" s="464" t="s">
        <v>269</v>
      </c>
      <c r="C128" s="198"/>
      <c r="D128" s="95"/>
      <c r="E128" s="11"/>
      <c r="F128" s="11"/>
      <c r="G128" s="11"/>
      <c r="H128" s="30"/>
      <c r="I128" s="82"/>
      <c r="J128" s="90"/>
      <c r="K128" s="99"/>
      <c r="L128" s="6"/>
      <c r="M128" s="6"/>
      <c r="N128" s="6"/>
      <c r="O128" s="6"/>
      <c r="P128" s="67"/>
      <c r="Q128" s="99"/>
      <c r="R128" s="6"/>
      <c r="S128" s="6"/>
      <c r="T128" s="6"/>
      <c r="U128" s="6"/>
      <c r="V128" s="67"/>
      <c r="W128" s="275"/>
      <c r="X128" s="103">
        <v>30.66</v>
      </c>
      <c r="Y128" s="128">
        <f>$Q$127*X128%</f>
        <v>0</v>
      </c>
      <c r="Z128" s="129">
        <f>$R$127*X128%</f>
        <v>0</v>
      </c>
      <c r="AA128" s="129">
        <f>$S$127*X128%</f>
        <v>0</v>
      </c>
      <c r="AB128" s="129">
        <f>$T$127*X128%</f>
        <v>0</v>
      </c>
      <c r="AC128" s="129">
        <f>$U$127*X128%</f>
        <v>0</v>
      </c>
      <c r="AD128" s="130">
        <f>$V$127*X128%</f>
        <v>0</v>
      </c>
      <c r="AE128" s="150">
        <f>SUM(Y128:AD128)</f>
        <v>0</v>
      </c>
    </row>
    <row r="129" spans="1:31" ht="16.5" thickBot="1">
      <c r="A129" s="668"/>
      <c r="B129" s="465" t="s">
        <v>270</v>
      </c>
      <c r="C129" s="198" t="s">
        <v>92</v>
      </c>
      <c r="D129" s="95"/>
      <c r="E129" s="11"/>
      <c r="F129" s="11"/>
      <c r="G129" s="11"/>
      <c r="H129" s="30"/>
      <c r="I129" s="82"/>
      <c r="J129" s="90"/>
      <c r="K129" s="99"/>
      <c r="L129" s="6"/>
      <c r="M129" s="6"/>
      <c r="N129" s="6"/>
      <c r="O129" s="6"/>
      <c r="P129" s="67"/>
      <c r="Q129" s="99"/>
      <c r="R129" s="6"/>
      <c r="S129" s="6"/>
      <c r="T129" s="6"/>
      <c r="U129" s="6"/>
      <c r="V129" s="67"/>
      <c r="W129" s="275"/>
      <c r="X129" s="103">
        <v>34.73</v>
      </c>
      <c r="Y129" s="128">
        <f>$Q$127*X129%</f>
        <v>0</v>
      </c>
      <c r="Z129" s="129">
        <f>$R$127*X129%</f>
        <v>0</v>
      </c>
      <c r="AA129" s="129">
        <f>$S$127*X129%</f>
        <v>0</v>
      </c>
      <c r="AB129" s="129">
        <f>$T$127*X129%</f>
        <v>0</v>
      </c>
      <c r="AC129" s="129">
        <f>$U$127*X129%</f>
        <v>0</v>
      </c>
      <c r="AD129" s="130">
        <f>$V$127*X129%</f>
        <v>0</v>
      </c>
      <c r="AE129" s="150">
        <f>SUM(Y129:AD129)</f>
        <v>0</v>
      </c>
    </row>
    <row r="130" spans="1:31" ht="16.5" thickBot="1">
      <c r="A130" s="669"/>
      <c r="B130" s="466" t="s">
        <v>271</v>
      </c>
      <c r="C130" s="199" t="s">
        <v>92</v>
      </c>
      <c r="D130" s="96"/>
      <c r="E130" s="19"/>
      <c r="F130" s="19"/>
      <c r="G130" s="19"/>
      <c r="H130" s="69"/>
      <c r="I130" s="83"/>
      <c r="J130" s="90"/>
      <c r="K130" s="100"/>
      <c r="L130" s="70"/>
      <c r="M130" s="70"/>
      <c r="N130" s="70"/>
      <c r="O130" s="70"/>
      <c r="P130" s="71"/>
      <c r="Q130" s="100"/>
      <c r="R130" s="70"/>
      <c r="S130" s="70"/>
      <c r="T130" s="70"/>
      <c r="U130" s="70"/>
      <c r="V130" s="71"/>
      <c r="W130" s="276"/>
      <c r="X130" s="104">
        <v>34.61</v>
      </c>
      <c r="Y130" s="128">
        <f>$Q$127*X130%</f>
        <v>0</v>
      </c>
      <c r="Z130" s="129">
        <f>$R$127*X130%</f>
        <v>0</v>
      </c>
      <c r="AA130" s="129">
        <f>$S$127*X130%</f>
        <v>0</v>
      </c>
      <c r="AB130" s="129">
        <f>$T$127*X130%</f>
        <v>0</v>
      </c>
      <c r="AC130" s="129">
        <f>$U$127*X130%</f>
        <v>0</v>
      </c>
      <c r="AD130" s="130">
        <f>$V$127*X130%</f>
        <v>0</v>
      </c>
      <c r="AE130" s="151">
        <f>SUM(Y130:AD130)</f>
        <v>0</v>
      </c>
    </row>
    <row r="131" spans="1:32" ht="16.5" thickBot="1">
      <c r="A131" s="670">
        <v>52</v>
      </c>
      <c r="B131" s="442" t="s">
        <v>29</v>
      </c>
      <c r="C131" s="172"/>
      <c r="D131" s="92">
        <v>2</v>
      </c>
      <c r="E131" s="62"/>
      <c r="F131" s="62">
        <v>1</v>
      </c>
      <c r="G131" s="62"/>
      <c r="H131" s="64">
        <v>1</v>
      </c>
      <c r="I131" s="81"/>
      <c r="J131" s="90">
        <f>SUM(D131:I131)</f>
        <v>4</v>
      </c>
      <c r="K131" s="540"/>
      <c r="L131" s="541"/>
      <c r="M131" s="541"/>
      <c r="N131" s="541"/>
      <c r="O131" s="541"/>
      <c r="P131" s="542"/>
      <c r="Q131" s="543">
        <f aca="true" t="shared" si="53" ref="Q131:V131">D131*K131</f>
        <v>0</v>
      </c>
      <c r="R131" s="544">
        <f t="shared" si="53"/>
        <v>0</v>
      </c>
      <c r="S131" s="544">
        <f t="shared" si="53"/>
        <v>0</v>
      </c>
      <c r="T131" s="544">
        <f t="shared" si="53"/>
        <v>0</v>
      </c>
      <c r="U131" s="544">
        <f t="shared" si="53"/>
        <v>0</v>
      </c>
      <c r="V131" s="545">
        <f t="shared" si="53"/>
        <v>0</v>
      </c>
      <c r="W131" s="576">
        <f>SUM(Q131:V131)</f>
        <v>0</v>
      </c>
      <c r="X131" s="567"/>
      <c r="Y131" s="98"/>
      <c r="Z131" s="65"/>
      <c r="AA131" s="65"/>
      <c r="AB131" s="65"/>
      <c r="AC131" s="65"/>
      <c r="AD131" s="66"/>
      <c r="AE131" s="149"/>
      <c r="AF131" s="137">
        <f>AE132+AE133+AE134</f>
        <v>0</v>
      </c>
    </row>
    <row r="132" spans="1:31" ht="16.5" thickBot="1">
      <c r="A132" s="671"/>
      <c r="B132" s="440" t="s">
        <v>272</v>
      </c>
      <c r="C132" s="173" t="s">
        <v>92</v>
      </c>
      <c r="D132" s="14"/>
      <c r="E132" s="2"/>
      <c r="F132" s="2"/>
      <c r="G132" s="2"/>
      <c r="H132" s="30"/>
      <c r="I132" s="82"/>
      <c r="J132" s="90"/>
      <c r="K132" s="99"/>
      <c r="L132" s="6"/>
      <c r="M132" s="6"/>
      <c r="N132" s="6"/>
      <c r="O132" s="6"/>
      <c r="P132" s="67"/>
      <c r="Q132" s="99"/>
      <c r="R132" s="6"/>
      <c r="S132" s="6"/>
      <c r="T132" s="6"/>
      <c r="U132" s="6"/>
      <c r="V132" s="67"/>
      <c r="W132" s="275"/>
      <c r="X132" s="108">
        <v>29.07</v>
      </c>
      <c r="Y132" s="128">
        <f>$Q$131*X132%</f>
        <v>0</v>
      </c>
      <c r="Z132" s="129">
        <f>$R$131*X132%</f>
        <v>0</v>
      </c>
      <c r="AA132" s="129">
        <f>$S$131*X132%</f>
        <v>0</v>
      </c>
      <c r="AB132" s="129">
        <f>$T$131*X132%</f>
        <v>0</v>
      </c>
      <c r="AC132" s="129">
        <f>$U$131*X132%</f>
        <v>0</v>
      </c>
      <c r="AD132" s="130">
        <f>$V$131*X132%</f>
        <v>0</v>
      </c>
      <c r="AE132" s="150">
        <f>SUM(Y132:AD132)</f>
        <v>0</v>
      </c>
    </row>
    <row r="133" spans="1:31" ht="16.5" thickBot="1">
      <c r="A133" s="671"/>
      <c r="B133" s="452" t="s">
        <v>273</v>
      </c>
      <c r="C133" s="173"/>
      <c r="D133" s="14"/>
      <c r="E133" s="2"/>
      <c r="F133" s="2"/>
      <c r="G133" s="2"/>
      <c r="H133" s="30"/>
      <c r="I133" s="82"/>
      <c r="J133" s="90"/>
      <c r="K133" s="99"/>
      <c r="L133" s="6"/>
      <c r="M133" s="6"/>
      <c r="N133" s="6"/>
      <c r="O133" s="6"/>
      <c r="P133" s="67"/>
      <c r="Q133" s="99"/>
      <c r="R133" s="6"/>
      <c r="S133" s="6"/>
      <c r="T133" s="6"/>
      <c r="U133" s="6"/>
      <c r="V133" s="67"/>
      <c r="W133" s="277"/>
      <c r="X133" s="108">
        <v>33.1</v>
      </c>
      <c r="Y133" s="128">
        <f>$Q$131*X133%</f>
        <v>0</v>
      </c>
      <c r="Z133" s="129">
        <f>$R$131*X133%</f>
        <v>0</v>
      </c>
      <c r="AA133" s="129">
        <f>$S$131*X133%</f>
        <v>0</v>
      </c>
      <c r="AB133" s="129">
        <f>$T$131*X133%</f>
        <v>0</v>
      </c>
      <c r="AC133" s="129">
        <f>$U$131*X133%</f>
        <v>0</v>
      </c>
      <c r="AD133" s="130">
        <f>$V$131*X133%</f>
        <v>0</v>
      </c>
      <c r="AE133" s="150">
        <f>SUM(Y133:AD133)</f>
        <v>0</v>
      </c>
    </row>
    <row r="134" spans="1:31" ht="16.5" thickBot="1">
      <c r="A134" s="672"/>
      <c r="B134" s="441" t="s">
        <v>274</v>
      </c>
      <c r="C134" s="171" t="s">
        <v>92</v>
      </c>
      <c r="D134" s="93"/>
      <c r="E134" s="68"/>
      <c r="F134" s="68"/>
      <c r="G134" s="68"/>
      <c r="H134" s="69"/>
      <c r="I134" s="83"/>
      <c r="J134" s="90"/>
      <c r="K134" s="100"/>
      <c r="L134" s="70"/>
      <c r="M134" s="70"/>
      <c r="N134" s="70"/>
      <c r="O134" s="70"/>
      <c r="P134" s="71"/>
      <c r="Q134" s="100"/>
      <c r="R134" s="70"/>
      <c r="S134" s="70"/>
      <c r="T134" s="70"/>
      <c r="U134" s="70"/>
      <c r="V134" s="71"/>
      <c r="W134" s="276"/>
      <c r="X134" s="109">
        <v>37.83</v>
      </c>
      <c r="Y134" s="128">
        <f>$Q$131*X134%</f>
        <v>0</v>
      </c>
      <c r="Z134" s="129">
        <f>$R$131*X134%</f>
        <v>0</v>
      </c>
      <c r="AA134" s="129">
        <f>$S$131*X134%</f>
        <v>0</v>
      </c>
      <c r="AB134" s="129">
        <f>$T$131*X134%</f>
        <v>0</v>
      </c>
      <c r="AC134" s="129">
        <f>$U$131*X134%</f>
        <v>0</v>
      </c>
      <c r="AD134" s="130">
        <f>$V$131*X134%</f>
        <v>0</v>
      </c>
      <c r="AE134" s="151">
        <f>SUM(Y134:AD134)</f>
        <v>0</v>
      </c>
    </row>
    <row r="135" spans="1:31" ht="16.5" thickBot="1">
      <c r="A135" s="433">
        <v>53</v>
      </c>
      <c r="B135" s="438" t="s">
        <v>275</v>
      </c>
      <c r="C135" s="170" t="s">
        <v>92</v>
      </c>
      <c r="D135" s="89">
        <v>6</v>
      </c>
      <c r="E135" s="74"/>
      <c r="F135" s="74">
        <v>1</v>
      </c>
      <c r="G135" s="74"/>
      <c r="H135" s="39"/>
      <c r="I135" s="80"/>
      <c r="J135" s="90">
        <f>SUM(D135:I135)</f>
        <v>7</v>
      </c>
      <c r="K135" s="516"/>
      <c r="L135" s="517"/>
      <c r="M135" s="517"/>
      <c r="N135" s="517"/>
      <c r="O135" s="517"/>
      <c r="P135" s="518"/>
      <c r="Q135" s="525">
        <f>D135*K135</f>
        <v>0</v>
      </c>
      <c r="R135" s="526">
        <f aca="true" t="shared" si="54" ref="R135:V136">E135*L135</f>
        <v>0</v>
      </c>
      <c r="S135" s="526">
        <f t="shared" si="54"/>
        <v>0</v>
      </c>
      <c r="T135" s="526">
        <f t="shared" si="54"/>
        <v>0</v>
      </c>
      <c r="U135" s="526">
        <f t="shared" si="54"/>
        <v>0</v>
      </c>
      <c r="V135" s="527">
        <f t="shared" si="54"/>
        <v>0</v>
      </c>
      <c r="W135" s="532">
        <f>SUM(Q135:V135)</f>
        <v>0</v>
      </c>
      <c r="X135" s="110">
        <v>100</v>
      </c>
      <c r="Y135" s="97">
        <f aca="true" t="shared" si="55" ref="Y135:AD135">Q135</f>
        <v>0</v>
      </c>
      <c r="Z135" s="59">
        <f t="shared" si="55"/>
        <v>0</v>
      </c>
      <c r="AA135" s="59">
        <f t="shared" si="55"/>
        <v>0</v>
      </c>
      <c r="AB135" s="59">
        <f t="shared" si="55"/>
        <v>0</v>
      </c>
      <c r="AC135" s="59">
        <f t="shared" si="55"/>
        <v>0</v>
      </c>
      <c r="AD135" s="60">
        <f t="shared" si="55"/>
        <v>0</v>
      </c>
      <c r="AE135" s="148">
        <f>SUM(Y135:AD135)</f>
        <v>0</v>
      </c>
    </row>
    <row r="136" spans="1:32" ht="16.5" thickBot="1">
      <c r="A136" s="670">
        <v>54</v>
      </c>
      <c r="B136" s="467" t="s">
        <v>126</v>
      </c>
      <c r="C136" s="200"/>
      <c r="D136" s="94">
        <v>5</v>
      </c>
      <c r="E136" s="63"/>
      <c r="F136" s="63">
        <v>1</v>
      </c>
      <c r="G136" s="63"/>
      <c r="H136" s="64"/>
      <c r="I136" s="81"/>
      <c r="J136" s="90">
        <f>SUM(D136:I136)</f>
        <v>6</v>
      </c>
      <c r="K136" s="540"/>
      <c r="L136" s="541"/>
      <c r="M136" s="541"/>
      <c r="N136" s="541"/>
      <c r="O136" s="541"/>
      <c r="P136" s="542"/>
      <c r="Q136" s="543">
        <f>D136*K136</f>
        <v>0</v>
      </c>
      <c r="R136" s="544">
        <f t="shared" si="54"/>
        <v>0</v>
      </c>
      <c r="S136" s="544">
        <f t="shared" si="54"/>
        <v>0</v>
      </c>
      <c r="T136" s="544">
        <f t="shared" si="54"/>
        <v>0</v>
      </c>
      <c r="U136" s="544">
        <f t="shared" si="54"/>
        <v>0</v>
      </c>
      <c r="V136" s="545">
        <f t="shared" si="54"/>
        <v>0</v>
      </c>
      <c r="W136" s="552">
        <f>SUM(Q136:V136)</f>
        <v>0</v>
      </c>
      <c r="X136" s="105"/>
      <c r="Y136" s="98"/>
      <c r="Z136" s="65"/>
      <c r="AA136" s="65"/>
      <c r="AB136" s="65"/>
      <c r="AC136" s="65"/>
      <c r="AD136" s="66"/>
      <c r="AE136" s="149"/>
      <c r="AF136" s="137">
        <f>AE137+AE138+AE139</f>
        <v>0</v>
      </c>
    </row>
    <row r="137" spans="1:31" ht="16.5" thickBot="1">
      <c r="A137" s="671"/>
      <c r="B137" s="440" t="s">
        <v>276</v>
      </c>
      <c r="C137" s="173" t="s">
        <v>92</v>
      </c>
      <c r="D137" s="95"/>
      <c r="E137" s="11"/>
      <c r="F137" s="11"/>
      <c r="G137" s="11"/>
      <c r="H137" s="30"/>
      <c r="I137" s="82"/>
      <c r="J137" s="90"/>
      <c r="K137" s="99"/>
      <c r="L137" s="6"/>
      <c r="M137" s="6"/>
      <c r="N137" s="6"/>
      <c r="O137" s="6"/>
      <c r="P137" s="67"/>
      <c r="Q137" s="99"/>
      <c r="R137" s="6"/>
      <c r="S137" s="6"/>
      <c r="T137" s="6"/>
      <c r="U137" s="6"/>
      <c r="V137" s="67"/>
      <c r="W137" s="275"/>
      <c r="X137" s="106">
        <v>33.12</v>
      </c>
      <c r="Y137" s="128">
        <f>$Q$136*X137%</f>
        <v>0</v>
      </c>
      <c r="Z137" s="129">
        <f>$R$136*X137%</f>
        <v>0</v>
      </c>
      <c r="AA137" s="129">
        <f>$S$136*X137%</f>
        <v>0</v>
      </c>
      <c r="AB137" s="129">
        <f>$T$136*X137%</f>
        <v>0</v>
      </c>
      <c r="AC137" s="129">
        <f>$U$136*X137%</f>
        <v>0</v>
      </c>
      <c r="AD137" s="130">
        <f>$V$136*X137%</f>
        <v>0</v>
      </c>
      <c r="AE137" s="150">
        <f>SUM(Y137:AD137)</f>
        <v>0</v>
      </c>
    </row>
    <row r="138" spans="1:31" ht="16.5" thickBot="1">
      <c r="A138" s="671"/>
      <c r="B138" s="440" t="s">
        <v>277</v>
      </c>
      <c r="C138" s="173" t="s">
        <v>92</v>
      </c>
      <c r="D138" s="95"/>
      <c r="E138" s="11"/>
      <c r="F138" s="11"/>
      <c r="G138" s="11"/>
      <c r="H138" s="30"/>
      <c r="I138" s="82"/>
      <c r="J138" s="90"/>
      <c r="K138" s="99"/>
      <c r="L138" s="6"/>
      <c r="M138" s="6"/>
      <c r="N138" s="6"/>
      <c r="O138" s="6"/>
      <c r="P138" s="67"/>
      <c r="Q138" s="99"/>
      <c r="R138" s="6"/>
      <c r="S138" s="6"/>
      <c r="T138" s="6"/>
      <c r="U138" s="6"/>
      <c r="V138" s="67"/>
      <c r="W138" s="275"/>
      <c r="X138" s="106">
        <v>33.03</v>
      </c>
      <c r="Y138" s="128">
        <f>$Q$136*X138%</f>
        <v>0</v>
      </c>
      <c r="Z138" s="129">
        <f>$R$136*X138%</f>
        <v>0</v>
      </c>
      <c r="AA138" s="129">
        <f>$S$136*X138%</f>
        <v>0</v>
      </c>
      <c r="AB138" s="129">
        <f>$T$136*X138%</f>
        <v>0</v>
      </c>
      <c r="AC138" s="129">
        <f>$U$136*X138%</f>
        <v>0</v>
      </c>
      <c r="AD138" s="130">
        <f>$V$136*X138%</f>
        <v>0</v>
      </c>
      <c r="AE138" s="150">
        <f>SUM(Y138:AD138)</f>
        <v>0</v>
      </c>
    </row>
    <row r="139" spans="1:31" ht="16.5" thickBot="1">
      <c r="A139" s="672"/>
      <c r="B139" s="441" t="s">
        <v>278</v>
      </c>
      <c r="C139" s="171" t="s">
        <v>92</v>
      </c>
      <c r="D139" s="96"/>
      <c r="E139" s="19"/>
      <c r="F139" s="19"/>
      <c r="G139" s="19"/>
      <c r="H139" s="69"/>
      <c r="I139" s="83"/>
      <c r="J139" s="90"/>
      <c r="K139" s="100"/>
      <c r="L139" s="70"/>
      <c r="M139" s="70"/>
      <c r="N139" s="70"/>
      <c r="O139" s="70"/>
      <c r="P139" s="71"/>
      <c r="Q139" s="100"/>
      <c r="R139" s="70"/>
      <c r="S139" s="70"/>
      <c r="T139" s="70"/>
      <c r="U139" s="70"/>
      <c r="V139" s="71"/>
      <c r="W139" s="276"/>
      <c r="X139" s="107">
        <v>33.85</v>
      </c>
      <c r="Y139" s="128">
        <f>$Q$136*X139%</f>
        <v>0</v>
      </c>
      <c r="Z139" s="129">
        <f>$R$136*X139%</f>
        <v>0</v>
      </c>
      <c r="AA139" s="129">
        <f>$S$136*X139%</f>
        <v>0</v>
      </c>
      <c r="AB139" s="129">
        <f>$T$136*X139%</f>
        <v>0</v>
      </c>
      <c r="AC139" s="129">
        <f>$U$136*X139%</f>
        <v>0</v>
      </c>
      <c r="AD139" s="130">
        <f>$V$136*X139%</f>
        <v>0</v>
      </c>
      <c r="AE139" s="151">
        <f>SUM(Y139:AD139)</f>
        <v>0</v>
      </c>
    </row>
    <row r="140" spans="1:32" ht="16.5" thickBot="1">
      <c r="A140" s="670">
        <v>55</v>
      </c>
      <c r="B140" s="442" t="s">
        <v>127</v>
      </c>
      <c r="C140" s="172"/>
      <c r="D140" s="92"/>
      <c r="E140" s="62">
        <v>4</v>
      </c>
      <c r="F140" s="62"/>
      <c r="G140" s="62"/>
      <c r="H140" s="64"/>
      <c r="I140" s="81"/>
      <c r="J140" s="90">
        <f>SUM(D140:I140)</f>
        <v>4</v>
      </c>
      <c r="K140" s="540"/>
      <c r="L140" s="541"/>
      <c r="M140" s="541"/>
      <c r="N140" s="541"/>
      <c r="O140" s="541"/>
      <c r="P140" s="542"/>
      <c r="Q140" s="543">
        <f aca="true" t="shared" si="56" ref="Q140:V140">D140*K140</f>
        <v>0</v>
      </c>
      <c r="R140" s="544">
        <f t="shared" si="56"/>
        <v>0</v>
      </c>
      <c r="S140" s="544">
        <f t="shared" si="56"/>
        <v>0</v>
      </c>
      <c r="T140" s="544">
        <f t="shared" si="56"/>
        <v>0</v>
      </c>
      <c r="U140" s="544">
        <f t="shared" si="56"/>
        <v>0</v>
      </c>
      <c r="V140" s="545">
        <f t="shared" si="56"/>
        <v>0</v>
      </c>
      <c r="W140" s="552">
        <f>SUM(Q140:V140)</f>
        <v>0</v>
      </c>
      <c r="X140" s="105"/>
      <c r="Y140" s="98"/>
      <c r="Z140" s="65"/>
      <c r="AA140" s="65"/>
      <c r="AB140" s="65"/>
      <c r="AC140" s="65"/>
      <c r="AD140" s="66"/>
      <c r="AE140" s="149"/>
      <c r="AF140" s="137">
        <f>AE141+AE142</f>
        <v>0</v>
      </c>
    </row>
    <row r="141" spans="1:31" ht="16.5" thickBot="1">
      <c r="A141" s="671"/>
      <c r="B141" s="440" t="s">
        <v>279</v>
      </c>
      <c r="C141" s="173" t="s">
        <v>92</v>
      </c>
      <c r="D141" s="95"/>
      <c r="E141" s="11"/>
      <c r="F141" s="11"/>
      <c r="G141" s="11"/>
      <c r="H141" s="30"/>
      <c r="I141" s="82"/>
      <c r="J141" s="90"/>
      <c r="K141" s="99"/>
      <c r="L141" s="6"/>
      <c r="M141" s="6"/>
      <c r="N141" s="6"/>
      <c r="O141" s="6"/>
      <c r="P141" s="67"/>
      <c r="Q141" s="99"/>
      <c r="R141" s="6"/>
      <c r="S141" s="6"/>
      <c r="T141" s="6"/>
      <c r="U141" s="6"/>
      <c r="V141" s="67"/>
      <c r="W141" s="275"/>
      <c r="X141" s="108">
        <v>55.1</v>
      </c>
      <c r="Y141" s="128">
        <f>$Q$140*X141%</f>
        <v>0</v>
      </c>
      <c r="Z141" s="129">
        <f>$R$140*X141%</f>
        <v>0</v>
      </c>
      <c r="AA141" s="129">
        <f>$S$140*X141%</f>
        <v>0</v>
      </c>
      <c r="AB141" s="129">
        <f>$T$140*X141%</f>
        <v>0</v>
      </c>
      <c r="AC141" s="129">
        <f>$U$140*X141%</f>
        <v>0</v>
      </c>
      <c r="AD141" s="130">
        <f>$V$140*X141%</f>
        <v>0</v>
      </c>
      <c r="AE141" s="150">
        <f>SUM(Y141:AD141)</f>
        <v>0</v>
      </c>
    </row>
    <row r="142" spans="1:31" ht="16.5" thickBot="1">
      <c r="A142" s="672"/>
      <c r="B142" s="441" t="s">
        <v>280</v>
      </c>
      <c r="C142" s="171" t="s">
        <v>92</v>
      </c>
      <c r="D142" s="93"/>
      <c r="E142" s="68"/>
      <c r="F142" s="68"/>
      <c r="G142" s="68"/>
      <c r="H142" s="69"/>
      <c r="I142" s="83"/>
      <c r="J142" s="90"/>
      <c r="K142" s="100"/>
      <c r="L142" s="70"/>
      <c r="M142" s="70"/>
      <c r="N142" s="70"/>
      <c r="O142" s="70"/>
      <c r="P142" s="71"/>
      <c r="Q142" s="100"/>
      <c r="R142" s="70"/>
      <c r="S142" s="70"/>
      <c r="T142" s="70"/>
      <c r="U142" s="70"/>
      <c r="V142" s="71"/>
      <c r="W142" s="276"/>
      <c r="X142" s="109">
        <v>44.9</v>
      </c>
      <c r="Y142" s="128">
        <f>$Q$140*X142%</f>
        <v>0</v>
      </c>
      <c r="Z142" s="129">
        <f>$R$140*X142%</f>
        <v>0</v>
      </c>
      <c r="AA142" s="129">
        <f>$S$140*X142%</f>
        <v>0</v>
      </c>
      <c r="AB142" s="129">
        <f>$T$140*X142%</f>
        <v>0</v>
      </c>
      <c r="AC142" s="129">
        <f>$U$140*X142%</f>
        <v>0</v>
      </c>
      <c r="AD142" s="130">
        <f>$V$140*X142%</f>
        <v>0</v>
      </c>
      <c r="AE142" s="151">
        <f>SUM(Y142:AD142)</f>
        <v>0</v>
      </c>
    </row>
    <row r="143" spans="1:32" ht="16.5" thickBot="1">
      <c r="A143" s="670">
        <v>56</v>
      </c>
      <c r="B143" s="450" t="s">
        <v>128</v>
      </c>
      <c r="C143" s="179"/>
      <c r="D143" s="94">
        <v>3</v>
      </c>
      <c r="E143" s="63"/>
      <c r="F143" s="63"/>
      <c r="G143" s="63"/>
      <c r="H143" s="64">
        <v>1</v>
      </c>
      <c r="I143" s="81"/>
      <c r="J143" s="90">
        <f>SUM(D143:I143)</f>
        <v>4</v>
      </c>
      <c r="K143" s="534"/>
      <c r="L143" s="535"/>
      <c r="M143" s="535"/>
      <c r="N143" s="535"/>
      <c r="O143" s="535"/>
      <c r="P143" s="536"/>
      <c r="Q143" s="537">
        <f aca="true" t="shared" si="57" ref="Q143:V143">D143*K143</f>
        <v>0</v>
      </c>
      <c r="R143" s="538">
        <f t="shared" si="57"/>
        <v>0</v>
      </c>
      <c r="S143" s="538">
        <f t="shared" si="57"/>
        <v>0</v>
      </c>
      <c r="T143" s="538">
        <f t="shared" si="57"/>
        <v>0</v>
      </c>
      <c r="U143" s="538">
        <f t="shared" si="57"/>
        <v>0</v>
      </c>
      <c r="V143" s="539">
        <f t="shared" si="57"/>
        <v>0</v>
      </c>
      <c r="W143" s="547">
        <f>SUM(Q143:V143)</f>
        <v>0</v>
      </c>
      <c r="X143" s="111"/>
      <c r="Y143" s="98"/>
      <c r="Z143" s="65"/>
      <c r="AA143" s="65"/>
      <c r="AB143" s="65"/>
      <c r="AC143" s="65"/>
      <c r="AD143" s="66"/>
      <c r="AE143" s="149"/>
      <c r="AF143" s="137">
        <f>AE144+AE145</f>
        <v>0</v>
      </c>
    </row>
    <row r="144" spans="1:31" ht="16.5" thickBot="1">
      <c r="A144" s="671"/>
      <c r="B144" s="440" t="s">
        <v>281</v>
      </c>
      <c r="C144" s="173" t="s">
        <v>92</v>
      </c>
      <c r="D144" s="95"/>
      <c r="E144" s="11"/>
      <c r="F144" s="11"/>
      <c r="G144" s="11"/>
      <c r="H144" s="30"/>
      <c r="I144" s="82"/>
      <c r="J144" s="90"/>
      <c r="K144" s="99"/>
      <c r="L144" s="6"/>
      <c r="M144" s="6"/>
      <c r="N144" s="6"/>
      <c r="O144" s="6"/>
      <c r="P144" s="67"/>
      <c r="Q144" s="99"/>
      <c r="R144" s="6"/>
      <c r="S144" s="6"/>
      <c r="T144" s="6"/>
      <c r="U144" s="6"/>
      <c r="V144" s="67"/>
      <c r="W144" s="275"/>
      <c r="X144" s="106">
        <v>49.93</v>
      </c>
      <c r="Y144" s="128">
        <f>$Q$143*X144%</f>
        <v>0</v>
      </c>
      <c r="Z144" s="129">
        <f>$R$143*X144%</f>
        <v>0</v>
      </c>
      <c r="AA144" s="129">
        <f>$S$143*X144%</f>
        <v>0</v>
      </c>
      <c r="AB144" s="129">
        <f>$T$143*X144%</f>
        <v>0</v>
      </c>
      <c r="AC144" s="129">
        <f>$U$143*X144%</f>
        <v>0</v>
      </c>
      <c r="AD144" s="130">
        <f>$V$143*X144%</f>
        <v>0</v>
      </c>
      <c r="AE144" s="150">
        <f>SUM(Y144:AD144)</f>
        <v>0</v>
      </c>
    </row>
    <row r="145" spans="1:31" ht="16.5" thickBot="1">
      <c r="A145" s="690"/>
      <c r="B145" s="468" t="s">
        <v>282</v>
      </c>
      <c r="C145" s="201" t="s">
        <v>92</v>
      </c>
      <c r="D145" s="56"/>
      <c r="E145" s="36"/>
      <c r="F145" s="36"/>
      <c r="G145" s="36"/>
      <c r="H145" s="35"/>
      <c r="I145" s="158"/>
      <c r="J145" s="90"/>
      <c r="K145" s="119"/>
      <c r="L145" s="120"/>
      <c r="M145" s="120"/>
      <c r="N145" s="120"/>
      <c r="O145" s="120"/>
      <c r="P145" s="121"/>
      <c r="Q145" s="119"/>
      <c r="R145" s="120"/>
      <c r="S145" s="120"/>
      <c r="T145" s="120"/>
      <c r="U145" s="120"/>
      <c r="V145" s="121"/>
      <c r="W145" s="278"/>
      <c r="X145" s="159">
        <v>50.07</v>
      </c>
      <c r="Y145" s="160">
        <f>$Q$143*X145%</f>
        <v>0</v>
      </c>
      <c r="Z145" s="161">
        <f>$R$143*X145%</f>
        <v>0</v>
      </c>
      <c r="AA145" s="161">
        <f>$S$143*X145%</f>
        <v>0</v>
      </c>
      <c r="AB145" s="161">
        <f>$T$143*X145%</f>
        <v>0</v>
      </c>
      <c r="AC145" s="161">
        <f>$U$143*X145%</f>
        <v>0</v>
      </c>
      <c r="AD145" s="162">
        <f>$V$143*X145%</f>
        <v>0</v>
      </c>
      <c r="AE145" s="163">
        <f>SUM(Y145:AD145)</f>
        <v>0</v>
      </c>
    </row>
    <row r="146" spans="1:31" ht="16.5" thickBot="1">
      <c r="A146" s="433">
        <v>57</v>
      </c>
      <c r="B146" s="438" t="s">
        <v>283</v>
      </c>
      <c r="C146" s="170" t="s">
        <v>92</v>
      </c>
      <c r="D146" s="61">
        <v>2</v>
      </c>
      <c r="E146" s="1">
        <v>2</v>
      </c>
      <c r="F146" s="1"/>
      <c r="G146" s="1"/>
      <c r="H146" s="39"/>
      <c r="I146" s="80"/>
      <c r="J146" s="90">
        <f>SUM(D146:I146)</f>
        <v>4</v>
      </c>
      <c r="K146" s="516"/>
      <c r="L146" s="517"/>
      <c r="M146" s="517"/>
      <c r="N146" s="517"/>
      <c r="O146" s="517"/>
      <c r="P146" s="518"/>
      <c r="Q146" s="525">
        <f>D146*K146</f>
        <v>0</v>
      </c>
      <c r="R146" s="526">
        <f aca="true" t="shared" si="58" ref="R146:V147">E146*L146</f>
        <v>0</v>
      </c>
      <c r="S146" s="526">
        <f t="shared" si="58"/>
        <v>0</v>
      </c>
      <c r="T146" s="526">
        <f t="shared" si="58"/>
        <v>0</v>
      </c>
      <c r="U146" s="526">
        <f t="shared" si="58"/>
        <v>0</v>
      </c>
      <c r="V146" s="527">
        <f t="shared" si="58"/>
        <v>0</v>
      </c>
      <c r="W146" s="532">
        <f>SUM(Q146:V146)</f>
        <v>0</v>
      </c>
      <c r="X146" s="138">
        <v>100</v>
      </c>
      <c r="Y146" s="97">
        <f aca="true" t="shared" si="59" ref="Y146:AD147">Q146</f>
        <v>0</v>
      </c>
      <c r="Z146" s="59">
        <f t="shared" si="59"/>
        <v>0</v>
      </c>
      <c r="AA146" s="59">
        <f t="shared" si="59"/>
        <v>0</v>
      </c>
      <c r="AB146" s="59">
        <f t="shared" si="59"/>
        <v>0</v>
      </c>
      <c r="AC146" s="59">
        <f t="shared" si="59"/>
        <v>0</v>
      </c>
      <c r="AD146" s="60">
        <f t="shared" si="59"/>
        <v>0</v>
      </c>
      <c r="AE146" s="148">
        <f>SUM(Y146:AD146)</f>
        <v>0</v>
      </c>
    </row>
    <row r="147" spans="1:31" ht="16.5" thickBot="1">
      <c r="A147" s="433">
        <v>58</v>
      </c>
      <c r="B147" s="438" t="s">
        <v>284</v>
      </c>
      <c r="C147" s="170" t="s">
        <v>92</v>
      </c>
      <c r="D147" s="61">
        <v>3</v>
      </c>
      <c r="E147" s="1"/>
      <c r="F147" s="1"/>
      <c r="G147" s="1"/>
      <c r="H147" s="39">
        <v>1</v>
      </c>
      <c r="I147" s="80"/>
      <c r="J147" s="90">
        <f>SUM(D147:I147)</f>
        <v>4</v>
      </c>
      <c r="K147" s="516"/>
      <c r="L147" s="517"/>
      <c r="M147" s="517"/>
      <c r="N147" s="517"/>
      <c r="O147" s="517"/>
      <c r="P147" s="518"/>
      <c r="Q147" s="559">
        <f>D147*K147</f>
        <v>0</v>
      </c>
      <c r="R147" s="560">
        <f t="shared" si="58"/>
        <v>0</v>
      </c>
      <c r="S147" s="560">
        <f t="shared" si="58"/>
        <v>0</v>
      </c>
      <c r="T147" s="560">
        <f t="shared" si="58"/>
        <v>0</v>
      </c>
      <c r="U147" s="560">
        <f t="shared" si="58"/>
        <v>0</v>
      </c>
      <c r="V147" s="561">
        <f t="shared" si="58"/>
        <v>0</v>
      </c>
      <c r="W147" s="532">
        <f>SUM(Q147:V147)</f>
        <v>0</v>
      </c>
      <c r="X147" s="138">
        <v>100</v>
      </c>
      <c r="Y147" s="97">
        <f t="shared" si="59"/>
        <v>0</v>
      </c>
      <c r="Z147" s="59">
        <f t="shared" si="59"/>
        <v>0</v>
      </c>
      <c r="AA147" s="59">
        <f t="shared" si="59"/>
        <v>0</v>
      </c>
      <c r="AB147" s="59">
        <f t="shared" si="59"/>
        <v>0</v>
      </c>
      <c r="AC147" s="59">
        <f t="shared" si="59"/>
        <v>0</v>
      </c>
      <c r="AD147" s="60">
        <f t="shared" si="59"/>
        <v>0</v>
      </c>
      <c r="AE147" s="148">
        <f>SUM(Y147:AD147)</f>
        <v>0</v>
      </c>
    </row>
    <row r="148" spans="1:31" s="247" customFormat="1" ht="25.5" customHeight="1" thickBot="1">
      <c r="A148" s="656" t="s">
        <v>89</v>
      </c>
      <c r="B148" s="674"/>
      <c r="C148" s="430"/>
      <c r="D148" s="263">
        <f>SUM(D7:D147)</f>
        <v>212</v>
      </c>
      <c r="E148" s="264">
        <f aca="true" t="shared" si="60" ref="E148:V148">SUM(E7:E147)</f>
        <v>26</v>
      </c>
      <c r="F148" s="264">
        <f t="shared" si="60"/>
        <v>62</v>
      </c>
      <c r="G148" s="264">
        <f t="shared" si="60"/>
        <v>6</v>
      </c>
      <c r="H148" s="264">
        <f t="shared" si="60"/>
        <v>27</v>
      </c>
      <c r="I148" s="265">
        <f t="shared" si="60"/>
        <v>0</v>
      </c>
      <c r="J148" s="168">
        <f>SUM(J7:J147)</f>
        <v>333</v>
      </c>
      <c r="K148" s="167"/>
      <c r="L148" s="168"/>
      <c r="M148" s="168"/>
      <c r="N148" s="168"/>
      <c r="O148" s="168"/>
      <c r="P148" s="168"/>
      <c r="Q148" s="562">
        <f t="shared" si="60"/>
        <v>0</v>
      </c>
      <c r="R148" s="563">
        <f t="shared" si="60"/>
        <v>0</v>
      </c>
      <c r="S148" s="563">
        <f t="shared" si="60"/>
        <v>0</v>
      </c>
      <c r="T148" s="563">
        <f t="shared" si="60"/>
        <v>0</v>
      </c>
      <c r="U148" s="563">
        <f t="shared" si="60"/>
        <v>0</v>
      </c>
      <c r="V148" s="564">
        <f t="shared" si="60"/>
        <v>0</v>
      </c>
      <c r="W148" s="403">
        <f>SUM(W7:W147)</f>
        <v>0</v>
      </c>
      <c r="X148" s="266"/>
      <c r="Y148" s="280">
        <f aca="true" t="shared" si="61" ref="Y148:AE148">SUM(Y7:Y147)</f>
        <v>0</v>
      </c>
      <c r="Z148" s="281">
        <f t="shared" si="61"/>
        <v>0</v>
      </c>
      <c r="AA148" s="281">
        <f t="shared" si="61"/>
        <v>0</v>
      </c>
      <c r="AB148" s="281">
        <f t="shared" si="61"/>
        <v>0</v>
      </c>
      <c r="AC148" s="281">
        <f t="shared" si="61"/>
        <v>0</v>
      </c>
      <c r="AD148" s="282">
        <f t="shared" si="61"/>
        <v>0</v>
      </c>
      <c r="AE148" s="267">
        <f t="shared" si="61"/>
        <v>0</v>
      </c>
    </row>
    <row r="149" spans="1:31" ht="15.75">
      <c r="A149" s="243"/>
      <c r="B149" s="243"/>
      <c r="C149" s="243"/>
      <c r="D149" s="58"/>
      <c r="E149" s="58"/>
      <c r="F149" s="58"/>
      <c r="G149" s="58"/>
      <c r="H149" s="58"/>
      <c r="I149" s="58"/>
      <c r="J149" s="58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574"/>
      <c r="Y149" s="243"/>
      <c r="Z149" s="243"/>
      <c r="AA149" s="243"/>
      <c r="AB149" s="243"/>
      <c r="AC149" s="243"/>
      <c r="AD149" s="243"/>
      <c r="AE149" s="244"/>
    </row>
    <row r="150" spans="1:31" s="233" customFormat="1" ht="15">
      <c r="A150" s="231" t="s">
        <v>97</v>
      </c>
      <c r="B150" s="231"/>
      <c r="C150" s="232"/>
      <c r="E150" s="234"/>
      <c r="G150" s="235"/>
      <c r="J150" s="234"/>
      <c r="X150" s="575"/>
      <c r="Y150" s="283">
        <f>Y148+Z148+AA148+AB148+AC148+AD148</f>
        <v>0</v>
      </c>
      <c r="AE150" s="565"/>
    </row>
    <row r="151" spans="1:25" s="233" customFormat="1" ht="15">
      <c r="A151" s="236"/>
      <c r="B151" s="237" t="s">
        <v>98</v>
      </c>
      <c r="D151" s="237" t="s">
        <v>99</v>
      </c>
      <c r="E151" s="239"/>
      <c r="F151" s="238"/>
      <c r="G151" s="240"/>
      <c r="H151" s="238"/>
      <c r="I151" s="238"/>
      <c r="J151" s="241"/>
      <c r="K151" s="242"/>
      <c r="L151" s="242"/>
      <c r="X151" s="575"/>
      <c r="Y151" s="283">
        <f>AE148-Y150</f>
        <v>0</v>
      </c>
    </row>
    <row r="153" ht="15.75">
      <c r="AE153" s="154"/>
    </row>
    <row r="159" spans="1:24" s="41" customFormat="1" ht="12.75">
      <c r="A159" s="250" t="s">
        <v>164</v>
      </c>
      <c r="B159" s="250"/>
      <c r="C159" s="250"/>
      <c r="D159" s="250"/>
      <c r="E159" s="42"/>
      <c r="G159" s="43"/>
      <c r="J159" s="42"/>
      <c r="X159" s="50"/>
    </row>
    <row r="160" spans="1:24" s="41" customFormat="1" ht="12.75">
      <c r="A160" s="44"/>
      <c r="B160" s="46"/>
      <c r="F160" s="41" t="s">
        <v>91</v>
      </c>
      <c r="J160" s="42"/>
      <c r="X160" s="50"/>
    </row>
    <row r="161" spans="1:24" s="41" customFormat="1" ht="12.75">
      <c r="A161" s="44"/>
      <c r="B161" s="46" t="s">
        <v>100</v>
      </c>
      <c r="D161" s="47">
        <f>D148</f>
        <v>212</v>
      </c>
      <c r="E161" s="42" t="s">
        <v>92</v>
      </c>
      <c r="F161" s="48"/>
      <c r="G161" s="42" t="s">
        <v>93</v>
      </c>
      <c r="H161" s="42"/>
      <c r="I161" s="47">
        <f aca="true" t="shared" si="62" ref="I161:I166">D161*F161</f>
        <v>0</v>
      </c>
      <c r="J161" s="42"/>
      <c r="X161" s="50"/>
    </row>
    <row r="162" spans="1:24" s="41" customFormat="1" ht="12.75">
      <c r="A162" s="44"/>
      <c r="B162" s="46" t="s">
        <v>94</v>
      </c>
      <c r="D162" s="47">
        <f>E148</f>
        <v>26</v>
      </c>
      <c r="E162" s="42" t="s">
        <v>92</v>
      </c>
      <c r="F162" s="48"/>
      <c r="G162" s="42" t="s">
        <v>93</v>
      </c>
      <c r="H162" s="42"/>
      <c r="I162" s="47">
        <f t="shared" si="62"/>
        <v>0</v>
      </c>
      <c r="J162" s="42"/>
      <c r="X162" s="50"/>
    </row>
    <row r="163" spans="1:24" s="41" customFormat="1" ht="12.75">
      <c r="A163" s="44"/>
      <c r="B163" s="46" t="s">
        <v>95</v>
      </c>
      <c r="D163" s="47">
        <f>F148</f>
        <v>62</v>
      </c>
      <c r="E163" s="42" t="s">
        <v>92</v>
      </c>
      <c r="F163" s="48"/>
      <c r="G163" s="42" t="s">
        <v>93</v>
      </c>
      <c r="H163" s="42"/>
      <c r="I163" s="47">
        <f t="shared" si="62"/>
        <v>0</v>
      </c>
      <c r="J163" s="42"/>
      <c r="X163" s="50"/>
    </row>
    <row r="164" spans="1:24" s="41" customFormat="1" ht="12.75">
      <c r="A164" s="44"/>
      <c r="B164" s="46" t="s">
        <v>101</v>
      </c>
      <c r="D164" s="47">
        <f>G148</f>
        <v>6</v>
      </c>
      <c r="E164" s="42" t="s">
        <v>92</v>
      </c>
      <c r="F164" s="48"/>
      <c r="G164" s="42" t="s">
        <v>96</v>
      </c>
      <c r="H164" s="42"/>
      <c r="I164" s="47">
        <f t="shared" si="62"/>
        <v>0</v>
      </c>
      <c r="J164" s="42"/>
      <c r="X164" s="50"/>
    </row>
    <row r="165" spans="1:24" s="41" customFormat="1" ht="12.75">
      <c r="A165" s="44"/>
      <c r="B165" s="46" t="s">
        <v>102</v>
      </c>
      <c r="D165" s="47">
        <f>H148</f>
        <v>27</v>
      </c>
      <c r="E165" s="42" t="s">
        <v>92</v>
      </c>
      <c r="F165" s="48"/>
      <c r="G165" s="42" t="s">
        <v>96</v>
      </c>
      <c r="H165" s="42"/>
      <c r="I165" s="47">
        <f t="shared" si="62"/>
        <v>0</v>
      </c>
      <c r="J165" s="42"/>
      <c r="X165" s="50"/>
    </row>
    <row r="166" spans="1:24" s="41" customFormat="1" ht="12.75">
      <c r="A166" s="44"/>
      <c r="B166" s="46" t="s">
        <v>103</v>
      </c>
      <c r="D166" s="47">
        <f>I148</f>
        <v>0</v>
      </c>
      <c r="E166" s="42" t="s">
        <v>92</v>
      </c>
      <c r="F166" s="48"/>
      <c r="G166" s="42" t="s">
        <v>96</v>
      </c>
      <c r="H166" s="42"/>
      <c r="I166" s="47">
        <f t="shared" si="62"/>
        <v>0</v>
      </c>
      <c r="J166" s="42"/>
      <c r="X166" s="50"/>
    </row>
    <row r="167" spans="1:10" s="50" customFormat="1" ht="12.75">
      <c r="A167" s="40"/>
      <c r="B167" s="49" t="s">
        <v>89</v>
      </c>
      <c r="D167" s="52">
        <f>SUM(D161:D166)</f>
        <v>333</v>
      </c>
      <c r="E167" s="51"/>
      <c r="F167" s="248"/>
      <c r="G167" s="249"/>
      <c r="H167" s="51"/>
      <c r="I167" s="52">
        <f>SUM(I161:I166)</f>
        <v>0</v>
      </c>
      <c r="J167" s="51"/>
    </row>
    <row r="168" ht="15.75">
      <c r="I168" s="246"/>
    </row>
    <row r="170" spans="2:4" ht="15.75">
      <c r="B170" s="7" t="str">
        <f>B7</f>
        <v>Wspólnota Mieszkaniowa przy ul. 1 Maja 38</v>
      </c>
      <c r="D170" s="417">
        <f>AE7</f>
        <v>0</v>
      </c>
    </row>
    <row r="171" spans="2:4" ht="15.75">
      <c r="B171" s="7" t="str">
        <f>B8</f>
        <v>Wspólnota Mieszkaniowa przy ul. 1 Maja 76</v>
      </c>
      <c r="D171" s="417">
        <f>AE8</f>
        <v>0</v>
      </c>
    </row>
    <row r="172" spans="2:4" ht="15.75">
      <c r="B172" s="7" t="str">
        <f>B9</f>
        <v>Wspólnota Mieszkaniowa przy ul. 1 Maja 82</v>
      </c>
      <c r="D172" s="417">
        <f>AE9</f>
        <v>0</v>
      </c>
    </row>
    <row r="173" spans="2:4" ht="15.75">
      <c r="B173" s="7" t="str">
        <f>B11</f>
        <v> - Wspólnota Mieszkaniowa przy ul. 1 Maja 53</v>
      </c>
      <c r="D173" s="417">
        <f>AE11</f>
        <v>0</v>
      </c>
    </row>
    <row r="174" spans="2:4" ht="15.75">
      <c r="B174" s="7" t="str">
        <f>B12</f>
        <v> - Wspólnota Mieszkaniowa przy ul. 1 Maja 55</v>
      </c>
      <c r="D174" s="417">
        <f>AE12</f>
        <v>0</v>
      </c>
    </row>
    <row r="175" spans="2:4" ht="15.75">
      <c r="B175" s="7" t="str">
        <f>B14</f>
        <v> - Wspólnota Mieszkaniowa przy ul. 1 Maja 57</v>
      </c>
      <c r="D175" s="417">
        <f>AE14</f>
        <v>0</v>
      </c>
    </row>
    <row r="176" spans="2:4" ht="15.75">
      <c r="B176" s="425" t="str">
        <f>B15</f>
        <v> - Wspólnota Mieszkaniowa przy ul. 1 Maja 59</v>
      </c>
      <c r="D176" s="426">
        <f>AE15</f>
        <v>0</v>
      </c>
    </row>
    <row r="177" spans="2:4" ht="15.75">
      <c r="B177" s="7" t="str">
        <f>B17</f>
        <v> - Wspólnota Mieszkaniowa przy ul. Armii Krajowej 2</v>
      </c>
      <c r="D177" s="417">
        <f>AE17</f>
        <v>0</v>
      </c>
    </row>
    <row r="178" spans="2:4" ht="15.75">
      <c r="B178" s="425" t="str">
        <f>B18</f>
        <v> - Wspólnota Mieszkaniowa przy ul. Armii Krajowej 4</v>
      </c>
      <c r="D178" s="426">
        <f>AE18</f>
        <v>0</v>
      </c>
    </row>
    <row r="179" spans="2:4" ht="15.75">
      <c r="B179" s="7" t="str">
        <f>B19</f>
        <v>Wspólnota Mieszkaniowa przy ul. Bolesława Limanowskiego 28</v>
      </c>
      <c r="D179" s="417">
        <f>AE19</f>
        <v>0</v>
      </c>
    </row>
    <row r="180" spans="2:4" ht="15.75">
      <c r="B180" s="7" t="str">
        <f>B21</f>
        <v> - Wspólnota Mieszkaniowa przy ul. Bolesława Limanowskiego 32</v>
      </c>
      <c r="D180" s="417">
        <f>AE21</f>
        <v>0</v>
      </c>
    </row>
    <row r="181" spans="2:4" ht="15.75">
      <c r="B181" s="7" t="str">
        <f>B22</f>
        <v> - Wspólnota Mieszkaniowa przy ul. Bolesława Limanowskiego 34</v>
      </c>
      <c r="D181" s="417">
        <f>AE22</f>
        <v>0</v>
      </c>
    </row>
    <row r="182" spans="2:4" ht="15.75">
      <c r="B182" s="7" t="str">
        <f>B23</f>
        <v> - Wspólnota Mieszkaniowa przy ul. Bolesława Limanowskiego 36a</v>
      </c>
      <c r="D182" s="417">
        <f>AE23</f>
        <v>0</v>
      </c>
    </row>
    <row r="183" spans="2:4" ht="15.75">
      <c r="B183" s="7" t="str">
        <f>B24</f>
        <v> - Wspólnota Mieszkaniowa przy ul. Gabriela Narutowicza 38 </v>
      </c>
      <c r="D183" s="417">
        <f>AE24</f>
        <v>0</v>
      </c>
    </row>
    <row r="184" spans="2:4" ht="15.75">
      <c r="B184" s="7" t="str">
        <f>B25</f>
        <v>Wspólnota Mieszkaniowa przy ul. Gen. Józefa Hallera 4</v>
      </c>
      <c r="D184" s="417">
        <f>AE25</f>
        <v>0</v>
      </c>
    </row>
    <row r="185" spans="2:4" ht="15.75">
      <c r="B185" s="7" t="str">
        <f>B27</f>
        <v> - Wspólnota Mieszkaniowa przy ul. Bolesława Limanowskiego 26               </v>
      </c>
      <c r="D185" s="417">
        <f>AE27</f>
        <v>0</v>
      </c>
    </row>
    <row r="186" spans="2:4" ht="15.75">
      <c r="B186" s="7" t="str">
        <f>B28</f>
        <v> - Wspólnota Mieszkaniowa przy ul. Bolesława Limanowskiego 24</v>
      </c>
      <c r="D186" s="417">
        <f>AE28</f>
        <v>0</v>
      </c>
    </row>
    <row r="187" spans="2:4" ht="15.75">
      <c r="B187" s="7" t="str">
        <f>B29</f>
        <v>Wspólnota Mieszkaniowa przy ul. Bolesława Limanowskiego 37 A</v>
      </c>
      <c r="D187" s="417">
        <f>AE29</f>
        <v>0</v>
      </c>
    </row>
    <row r="188" spans="2:4" ht="15.75">
      <c r="B188" s="7" t="str">
        <f>B30</f>
        <v>Wspólnota Mieszkaniowa przy ul. Bolesława Limanowskiego 43</v>
      </c>
      <c r="D188" s="417">
        <f>AE30</f>
        <v>0</v>
      </c>
    </row>
    <row r="189" spans="2:4" ht="15.75">
      <c r="B189" s="7" t="str">
        <f>B31</f>
        <v>Wspólnota Mieszkaniowa przy ul. Farbiarskiej 2 </v>
      </c>
      <c r="D189" s="417">
        <f>AE31</f>
        <v>0</v>
      </c>
    </row>
    <row r="190" spans="2:4" ht="15.75">
      <c r="B190" s="7" t="str">
        <f aca="true" t="shared" si="63" ref="B190:B199">B33</f>
        <v> - Wspólnota Mieszkaniowa przy ul. Gabriela Narutowicza 24B</v>
      </c>
      <c r="D190" s="417">
        <f aca="true" t="shared" si="64" ref="D190:D199">AE33</f>
        <v>0</v>
      </c>
    </row>
    <row r="191" spans="2:4" ht="15.75">
      <c r="B191" s="7" t="str">
        <f t="shared" si="63"/>
        <v> - Wspólnota Mieszkaniowa przy ul. Gabriela Narutowicza 26B                </v>
      </c>
      <c r="D191" s="417">
        <f t="shared" si="64"/>
        <v>0</v>
      </c>
    </row>
    <row r="192" spans="2:4" ht="15.75">
      <c r="B192" s="7" t="str">
        <f t="shared" si="63"/>
        <v> - Wspólnota Mieszkaniowa przy ul. Gabriela Narutowicza 28 </v>
      </c>
      <c r="D192" s="417">
        <f t="shared" si="64"/>
        <v>0</v>
      </c>
    </row>
    <row r="193" spans="2:4" ht="15.75">
      <c r="B193" s="7" t="str">
        <f t="shared" si="63"/>
        <v> - Wspólnota Mieszkaniowa przy ul. Józefa Mireckiego 64</v>
      </c>
      <c r="D193" s="417">
        <f t="shared" si="64"/>
        <v>0</v>
      </c>
    </row>
    <row r="194" spans="2:4" ht="15.75">
      <c r="B194" s="7" t="str">
        <f t="shared" si="63"/>
        <v> - Wspólnota Mieszkaniowa przy ul. Ks. Pr. Stefana Wyszyńskiego 1</v>
      </c>
      <c r="D194" s="417">
        <f t="shared" si="64"/>
        <v>0</v>
      </c>
    </row>
    <row r="195" spans="2:4" ht="15.75">
      <c r="B195" s="7" t="str">
        <f t="shared" si="63"/>
        <v> - Wspólnota Mieszkaniowa przy ul. Ks. Pr. Stefana Wyszyńskiego 3</v>
      </c>
      <c r="D195" s="417">
        <f t="shared" si="64"/>
        <v>0</v>
      </c>
    </row>
    <row r="196" spans="2:4" ht="15.75">
      <c r="B196" s="425" t="str">
        <f t="shared" si="63"/>
        <v> - Wspólnota Mieszkaniowa przy ul. Ks. Piotra Ściegennego 3</v>
      </c>
      <c r="D196" s="426">
        <f t="shared" si="64"/>
        <v>0</v>
      </c>
    </row>
    <row r="197" spans="2:4" ht="15.75">
      <c r="B197" s="7" t="str">
        <f t="shared" si="63"/>
        <v>Wspólnota Mieszkaniowa przy ul. Henryka Sienkiewicza 8</v>
      </c>
      <c r="D197" s="417">
        <f t="shared" si="64"/>
        <v>0</v>
      </c>
    </row>
    <row r="198" spans="2:4" ht="15.75">
      <c r="B198" s="7" t="str">
        <f t="shared" si="63"/>
        <v>Wspólnota Mieszkaniowa przy ul. Jaktorowskiej 38</v>
      </c>
      <c r="D198" s="417">
        <f t="shared" si="64"/>
        <v>0</v>
      </c>
    </row>
    <row r="199" spans="2:4" ht="15.75">
      <c r="B199" s="7" t="str">
        <f t="shared" si="63"/>
        <v>Wspólnota Mieszkaniowa przy ul. Jana Dekerta 12</v>
      </c>
      <c r="D199" s="417">
        <f t="shared" si="64"/>
        <v>0</v>
      </c>
    </row>
    <row r="200" spans="2:4" ht="15.75">
      <c r="B200" s="7" t="str">
        <f>B44</f>
        <v> - Wspólnota Mieszkaniowa przy ul. Józefa Mireckiego 54 bl. 1</v>
      </c>
      <c r="D200" s="417">
        <f>AE44</f>
        <v>0</v>
      </c>
    </row>
    <row r="201" spans="2:4" ht="15.75">
      <c r="B201" s="7" t="str">
        <f>B45</f>
        <v> - Wspólnota Mieszkaniowa przy ul. Józefa Mireckiego 54 bl. 2</v>
      </c>
      <c r="D201" s="417">
        <f>AE45</f>
        <v>0</v>
      </c>
    </row>
    <row r="202" spans="2:4" ht="15.75">
      <c r="B202" s="7" t="str">
        <f aca="true" t="shared" si="65" ref="B202:B208">B47</f>
        <v> - Wspólnota Mieszkaniowa przy ul. Józefa Mireckiego 60 bl. 9</v>
      </c>
      <c r="D202" s="417">
        <f aca="true" t="shared" si="66" ref="D202:D208">AE47</f>
        <v>0</v>
      </c>
    </row>
    <row r="203" spans="2:4" ht="15.75">
      <c r="B203" s="7" t="str">
        <f t="shared" si="65"/>
        <v> - Wspólnota Mieszkaniowa przy ul. Józefa Mireckiego 58 bl. 5</v>
      </c>
      <c r="D203" s="417">
        <f t="shared" si="66"/>
        <v>0</v>
      </c>
    </row>
    <row r="204" spans="2:4" ht="15.75">
      <c r="B204" s="7" t="str">
        <f t="shared" si="65"/>
        <v> - Wspólnota Mieszkaniowa przy ul. Kościelnej 4</v>
      </c>
      <c r="D204" s="417">
        <f t="shared" si="66"/>
        <v>0</v>
      </c>
    </row>
    <row r="205" spans="2:4" ht="15.75">
      <c r="B205" s="7" t="str">
        <f t="shared" si="65"/>
        <v> - Wspólnota Mieszkaniowa przy ul. Kościelnej 6</v>
      </c>
      <c r="D205" s="417">
        <f t="shared" si="66"/>
        <v>0</v>
      </c>
    </row>
    <row r="206" spans="2:4" ht="15.75">
      <c r="B206" s="425" t="str">
        <f t="shared" si="65"/>
        <v> - Wspólnota Mieszkaniowa przy ul. Józefa Mireckiego 60 bl. 8 (Chyła)</v>
      </c>
      <c r="D206" s="426">
        <f t="shared" si="66"/>
        <v>0</v>
      </c>
    </row>
    <row r="207" spans="2:4" ht="15.75">
      <c r="B207" s="425" t="str">
        <f t="shared" si="65"/>
        <v> - Wspólnota Mieszkaniowa przy ul. Józefa Mireckiego 58 bl. 6</v>
      </c>
      <c r="D207" s="426">
        <f t="shared" si="66"/>
        <v>0</v>
      </c>
    </row>
    <row r="208" spans="2:4" ht="15.75">
      <c r="B208" s="425" t="str">
        <f t="shared" si="65"/>
        <v> - Wspólnota Mieszkaniowa przy ul. Józefa Mireckiego 60 bl. 7</v>
      </c>
      <c r="D208" s="426">
        <f t="shared" si="66"/>
        <v>0</v>
      </c>
    </row>
    <row r="209" spans="2:4" ht="15.75">
      <c r="B209" s="7" t="str">
        <f>B55</f>
        <v> - Wspólnota Mieszkaniowa przy ul. Józefa Mireckiego 58 bl. 4</v>
      </c>
      <c r="D209" s="417">
        <f>AE55</f>
        <v>0</v>
      </c>
    </row>
    <row r="210" spans="2:4" ht="15.75">
      <c r="B210" s="7" t="str">
        <f>B56</f>
        <v> - Wspólnota Mieszkaniowa przy ul. Józefa Mireckiego 60 bl. 3</v>
      </c>
      <c r="D210" s="417">
        <f>AE56</f>
        <v>0</v>
      </c>
    </row>
    <row r="211" spans="2:4" ht="15.75">
      <c r="B211" s="7" t="str">
        <f>B58</f>
        <v> - Wspólnota Mieszkaniowa przy ul. Józefa Mireckiego 60 bl.2</v>
      </c>
      <c r="D211" s="417">
        <f>AE58</f>
        <v>0</v>
      </c>
    </row>
    <row r="212" spans="2:4" ht="15.75">
      <c r="B212" s="7" t="str">
        <f>B59</f>
        <v> - Wspólnota Mieszkaniowa przy ul. Kościelnej 8</v>
      </c>
      <c r="D212" s="417">
        <f>AE59</f>
        <v>0</v>
      </c>
    </row>
    <row r="213" spans="2:4" ht="15.75">
      <c r="B213" s="7" t="str">
        <f>B60</f>
        <v>Wspólnota Mieszkaniowa przy ul. Józefa Mireckiego 63</v>
      </c>
      <c r="D213" s="417">
        <f>AE60</f>
        <v>0</v>
      </c>
    </row>
    <row r="214" spans="2:4" ht="15.75">
      <c r="B214" s="7" t="str">
        <f>B62</f>
        <v> - Wspólnota Mieszkaniowa przy ul. Kanałowej 1 </v>
      </c>
      <c r="D214" s="417">
        <f>AE62</f>
        <v>0</v>
      </c>
    </row>
    <row r="215" spans="2:4" ht="15.75">
      <c r="B215" s="7" t="str">
        <f>B63</f>
        <v> - Wspólnota Mieszkaniowa przy ul. Kanałowej 3</v>
      </c>
      <c r="D215" s="417">
        <f>AE63</f>
        <v>0</v>
      </c>
    </row>
    <row r="216" spans="2:4" ht="15.75">
      <c r="B216" s="7" t="str">
        <f>B65</f>
        <v> - Wspólnota Mieszkaniowa przy ul. Kanałowej 2</v>
      </c>
      <c r="D216" s="417">
        <f>AE65</f>
        <v>0</v>
      </c>
    </row>
    <row r="217" spans="2:4" ht="15.75">
      <c r="B217" s="7" t="str">
        <f>B66</f>
        <v> - Wspólnota Mieszkaniowa przy ul. Kanałowej 4</v>
      </c>
      <c r="D217" s="417">
        <f>AE66</f>
        <v>0</v>
      </c>
    </row>
    <row r="218" spans="2:4" ht="15.75">
      <c r="B218" s="7" t="str">
        <f>B67</f>
        <v>Wspólnota Mieszkaniowa przy ul. Karola Dittricha 3</v>
      </c>
      <c r="D218" s="417">
        <f>AE67</f>
        <v>0</v>
      </c>
    </row>
    <row r="219" spans="2:4" ht="15.75">
      <c r="B219" s="7" t="str">
        <f>B68</f>
        <v>Wspólnota Mieszkaniowa przy ul. Karola Dittricha 8</v>
      </c>
      <c r="D219" s="417">
        <f>AE68</f>
        <v>0</v>
      </c>
    </row>
    <row r="220" spans="2:4" ht="15.75">
      <c r="B220" s="7" t="str">
        <f>B70</f>
        <v> - Wspólnota Mieszkaniowa przy ul. Kościelnej 3</v>
      </c>
      <c r="D220" s="417">
        <f>AE70</f>
        <v>0</v>
      </c>
    </row>
    <row r="221" spans="2:4" ht="15.75">
      <c r="B221" s="7" t="str">
        <f>B71</f>
        <v> - Wspólnota Mieszkaniowa przy ul. Ks. Stanisława Staszica 4</v>
      </c>
      <c r="D221" s="417">
        <f>AE71</f>
        <v>0</v>
      </c>
    </row>
    <row r="222" spans="2:4" ht="15.75">
      <c r="B222" s="7" t="str">
        <f>B72</f>
        <v>Wspólnota Mieszkaniowa przy ul. Kościelnej 7</v>
      </c>
      <c r="D222" s="417">
        <f>AE72</f>
        <v>0</v>
      </c>
    </row>
    <row r="223" spans="2:4" ht="15.75">
      <c r="B223" s="7" t="str">
        <f>B73</f>
        <v>Wspólnota Mieszkaniowa przy ul. Kościelnej 11</v>
      </c>
      <c r="D223" s="417">
        <f>AE73</f>
        <v>0</v>
      </c>
    </row>
    <row r="224" spans="2:4" ht="15.75">
      <c r="B224" s="7" t="str">
        <f>B75</f>
        <v> - Wspólnota Mieszkaniowa przy ul. Bolesława Limanowskiego 31b</v>
      </c>
      <c r="D224" s="417">
        <f>AE75</f>
        <v>0</v>
      </c>
    </row>
    <row r="225" spans="2:4" ht="15.75">
      <c r="B225" s="7" t="str">
        <f>B76</f>
        <v> - Wspólnota Mieszkaniowa przy ul. Kościelnej 15</v>
      </c>
      <c r="D225" s="417">
        <f>AE76</f>
        <v>0</v>
      </c>
    </row>
    <row r="226" spans="2:4" ht="15.75">
      <c r="B226" s="7" t="str">
        <f>B78</f>
        <v> - Wspólnota Mieszkaniowa przy ul. Ks. Pr. Stefana Wyszyńskiego 2</v>
      </c>
      <c r="D226" s="417">
        <f>AE78</f>
        <v>0</v>
      </c>
    </row>
    <row r="227" spans="2:4" ht="15.75">
      <c r="B227" s="7" t="str">
        <f>B79</f>
        <v> - Wspólnota Mieszkaniowa przy ul. Ks. Pr. Stefana Wyszyńskiego 4</v>
      </c>
      <c r="D227" s="417">
        <f>AE79</f>
        <v>0</v>
      </c>
    </row>
    <row r="228" spans="2:4" ht="15.75">
      <c r="B228" s="7" t="str">
        <f aca="true" t="shared" si="67" ref="B228:B233">B81</f>
        <v> - Tadeusza Kościuszki 36</v>
      </c>
      <c r="D228" s="417">
        <f aca="true" t="shared" si="68" ref="D228:D233">AE81</f>
        <v>0</v>
      </c>
    </row>
    <row r="229" spans="2:4" ht="15.75">
      <c r="B229" s="7" t="str">
        <f t="shared" si="67"/>
        <v> - Wspólnota Mieszkaniowa przy ul. Ks. Pr. Stefana Wyszyńskiego 8</v>
      </c>
      <c r="D229" s="417">
        <f t="shared" si="68"/>
        <v>0</v>
      </c>
    </row>
    <row r="230" spans="2:4" ht="15.75">
      <c r="B230" s="7" t="str">
        <f t="shared" si="67"/>
        <v>Wspólnota Mieszkaniowa przy ul. Ks. St. Wittenberga  12</v>
      </c>
      <c r="D230" s="417">
        <f t="shared" si="68"/>
        <v>0</v>
      </c>
    </row>
    <row r="231" spans="2:4" ht="15.75">
      <c r="B231" s="7" t="str">
        <f t="shared" si="67"/>
        <v>Wspólnota Mieszkaniowa przy ul. Legionów Polskich 71</v>
      </c>
      <c r="D231" s="417">
        <f t="shared" si="68"/>
        <v>0</v>
      </c>
    </row>
    <row r="232" spans="2:4" ht="15.75">
      <c r="B232" s="7" t="str">
        <f t="shared" si="67"/>
        <v>Wspólnota Mieszkaniowa przy ul. Legionów Polskich 76</v>
      </c>
      <c r="D232" s="417">
        <f t="shared" si="68"/>
        <v>0</v>
      </c>
    </row>
    <row r="233" spans="2:4" ht="15.75">
      <c r="B233" s="7" t="str">
        <f t="shared" si="67"/>
        <v>Wspólnota Mieszkaniowa przy ul. Ludwika Waryńskiego 9</v>
      </c>
      <c r="D233" s="417">
        <f t="shared" si="68"/>
        <v>0</v>
      </c>
    </row>
    <row r="234" spans="2:4" ht="15.75">
      <c r="B234" s="425" t="str">
        <f>B88</f>
        <v> - Wspólnota Mieszkaniowa przy ul. Michała Ossowskiego 25 bl. 1</v>
      </c>
      <c r="D234" s="426">
        <f>AE88</f>
        <v>0</v>
      </c>
    </row>
    <row r="235" spans="2:4" ht="15.75">
      <c r="B235" s="425" t="str">
        <f>B89</f>
        <v> - Wspólnota Mieszkaniowa przy ul. Michała Ossowskiego 25 bl. 2</v>
      </c>
      <c r="D235" s="426">
        <f>AE89</f>
        <v>0</v>
      </c>
    </row>
    <row r="236" spans="2:4" ht="15.75">
      <c r="B236" s="7" t="str">
        <f>B90</f>
        <v> - Wspólnota Mieszkaniowa przy ul. Tadeusza Kościuszki 22</v>
      </c>
      <c r="D236" s="417">
        <f>AE90</f>
        <v>0</v>
      </c>
    </row>
    <row r="237" spans="2:4" ht="15.75">
      <c r="B237" s="7" t="str">
        <f>B91</f>
        <v> - Wspólnota Mieszkaniowa przy ul. Tadeusza Kościuszki 24</v>
      </c>
      <c r="D237" s="417">
        <f>AE91</f>
        <v>0</v>
      </c>
    </row>
    <row r="238" spans="2:4" ht="15.75">
      <c r="B238" s="7" t="str">
        <f>B92</f>
        <v> - Wspólnota Mieszkaniowa przy ul. Tadeusza Kościuszki 26</v>
      </c>
      <c r="D238" s="417">
        <f>AE92</f>
        <v>0</v>
      </c>
    </row>
    <row r="239" spans="2:4" ht="15.75">
      <c r="B239" s="7" t="str">
        <f aca="true" t="shared" si="69" ref="B239:B246">B94</f>
        <v> - Wspólnota Mieszkaniowa przy ul. Michała Ossowskiego 31</v>
      </c>
      <c r="D239" s="417">
        <f aca="true" t="shared" si="70" ref="D239:D246">AE94</f>
        <v>0</v>
      </c>
    </row>
    <row r="240" spans="2:4" ht="15.75">
      <c r="B240" s="7" t="str">
        <f t="shared" si="69"/>
        <v> - Wspólnota Mieszkaniowa przy ul. Michała Ossowskiego 33</v>
      </c>
      <c r="D240" s="417">
        <f t="shared" si="70"/>
        <v>0</v>
      </c>
    </row>
    <row r="241" spans="2:4" ht="15.75">
      <c r="B241" s="7" t="str">
        <f t="shared" si="69"/>
        <v> - Wspólnota Mieszkaniowa przy ul. Bolesława Limanowskiego 12G</v>
      </c>
      <c r="D241" s="417">
        <f t="shared" si="70"/>
        <v>0</v>
      </c>
    </row>
    <row r="242" spans="2:4" ht="15.75">
      <c r="B242" s="7" t="str">
        <f t="shared" si="69"/>
        <v> - Wspólnota Mieszkaniowa przy ul. Bolesława Limanowskiego 12H</v>
      </c>
      <c r="D242" s="417">
        <f t="shared" si="70"/>
        <v>0</v>
      </c>
    </row>
    <row r="243" spans="2:4" ht="15.75">
      <c r="B243" s="7" t="str">
        <f t="shared" si="69"/>
        <v> - Wspólnota Mieszkaniowa przy ul. Bolesława Limanowskiego 14</v>
      </c>
      <c r="D243" s="417">
        <f t="shared" si="70"/>
        <v>0</v>
      </c>
    </row>
    <row r="244" spans="2:4" ht="15.75">
      <c r="B244" s="7" t="str">
        <f t="shared" si="69"/>
        <v>Wspólnota Mieszkaniowa przy ul. Plan Jana Pawła II nr 5</v>
      </c>
      <c r="D244" s="417">
        <f t="shared" si="70"/>
        <v>0</v>
      </c>
    </row>
    <row r="245" spans="2:4" ht="15.75">
      <c r="B245" s="7" t="str">
        <f t="shared" si="69"/>
        <v>Wspólnota Mieszkaniowa przy ul. POW 4</v>
      </c>
      <c r="D245" s="417">
        <f t="shared" si="70"/>
        <v>0</v>
      </c>
    </row>
    <row r="246" spans="2:4" ht="15.75">
      <c r="B246" s="7" t="str">
        <f t="shared" si="69"/>
        <v>Wspólnota Mieszkaniowa przy ul. Rodzinna 1</v>
      </c>
      <c r="D246" s="417">
        <f t="shared" si="70"/>
        <v>0</v>
      </c>
    </row>
    <row r="247" spans="2:4" ht="15.75">
      <c r="B247" s="7" t="str">
        <f>B103</f>
        <v> - Wspólnota Mieszkaniowa przy ul. Rodzinna 3                                </v>
      </c>
      <c r="D247" s="417">
        <f>AE103</f>
        <v>0</v>
      </c>
    </row>
    <row r="248" spans="2:4" ht="15.75">
      <c r="B248" s="7" t="str">
        <f>B104</f>
        <v> - Wspólnota Mieszkaniowa przy ul. Rodzinna 5</v>
      </c>
      <c r="D248" s="417">
        <f>AE104</f>
        <v>0</v>
      </c>
    </row>
    <row r="249" spans="2:4" ht="15.75">
      <c r="B249" s="7" t="str">
        <f>B105</f>
        <v>Wspólnota Mieszkaniowa przy ul. Stanisława Moniuszki 32</v>
      </c>
      <c r="D249" s="417">
        <f>AE105</f>
        <v>0</v>
      </c>
    </row>
    <row r="250" spans="2:4" ht="15.75">
      <c r="B250" s="7" t="str">
        <f>B107</f>
        <v> - Wspólnota Mieszkaniowa przy ul. Stanisława Moniuszki 13</v>
      </c>
      <c r="D250" s="417">
        <f>AE107</f>
        <v>0</v>
      </c>
    </row>
    <row r="251" spans="2:4" ht="15.75">
      <c r="B251" s="7" t="str">
        <f>B108</f>
        <v> - Wspólnota Mieszkaniowa przy ul. Smocza 2 </v>
      </c>
      <c r="D251" s="417">
        <f>AE108</f>
        <v>0</v>
      </c>
    </row>
    <row r="252" spans="2:4" ht="15.75">
      <c r="B252" s="7" t="str">
        <f>B109</f>
        <v> -  Wspólnota Mieszkaniowa przy ul. Środkowa 11</v>
      </c>
      <c r="D252" s="417">
        <f>AE109</f>
        <v>0</v>
      </c>
    </row>
    <row r="253" spans="2:4" ht="15.75">
      <c r="B253" s="7" t="str">
        <f>B110</f>
        <v> - Wspólnota Mieszkaniowa przy ul. Środkowa 13</v>
      </c>
      <c r="D253" s="417">
        <f>AE110</f>
        <v>0</v>
      </c>
    </row>
    <row r="254" spans="2:4" ht="15.75">
      <c r="B254" s="425" t="str">
        <f>B111</f>
        <v> - Wspólnota Mieszkaniowa przy ul. Środkowa 15</v>
      </c>
      <c r="D254" s="426">
        <f>AE111</f>
        <v>0</v>
      </c>
    </row>
    <row r="255" spans="2:4" ht="15.75">
      <c r="B255" s="425" t="str">
        <f>B113</f>
        <v> - Wspólnota Mieszkaniowa przy ul. Słonecznej 2</v>
      </c>
      <c r="D255" s="426">
        <f>AE113</f>
        <v>0</v>
      </c>
    </row>
    <row r="256" spans="2:4" ht="15.75">
      <c r="B256" s="425" t="str">
        <f>B114</f>
        <v> - Wspólnota Mieszkaniowa przy ul. Słonecznej 4</v>
      </c>
      <c r="D256" s="426">
        <f>AE114</f>
        <v>0</v>
      </c>
    </row>
    <row r="257" spans="2:4" ht="15.75">
      <c r="B257" s="7" t="str">
        <f>B115</f>
        <v> - Wspólnota Mieszkaniowa przy ul. Szarych Szeregów 4a</v>
      </c>
      <c r="D257" s="417">
        <f>AE115</f>
        <v>0</v>
      </c>
    </row>
    <row r="258" spans="2:4" ht="15.75">
      <c r="B258" s="425" t="str">
        <f>B117</f>
        <v> - Wspólnota Mieszkaniowa przy ul. Armii Krajowej 12</v>
      </c>
      <c r="D258" s="426">
        <f>AE117</f>
        <v>0</v>
      </c>
    </row>
    <row r="259" spans="2:4" ht="15.75">
      <c r="B259" s="7" t="str">
        <f>B118</f>
        <v> - Wspólnota Mieszkaniowa przy ul. Stanisława Sławińskiego 2</v>
      </c>
      <c r="D259" s="417">
        <f>AE118</f>
        <v>0</v>
      </c>
    </row>
    <row r="260" spans="2:4" ht="15.75">
      <c r="B260" s="7" t="str">
        <f>B119</f>
        <v> - Wspólnota Mieszkaniowa przy ul. Stanisława Sławińskiego 3</v>
      </c>
      <c r="D260" s="417">
        <f>AE119</f>
        <v>0</v>
      </c>
    </row>
    <row r="261" spans="2:4" ht="15.75">
      <c r="B261" s="7" t="str">
        <f>B120</f>
        <v> - Wspólnota Mieszkaniowa przy ul. Stanisława Sławińskiego 4</v>
      </c>
      <c r="D261" s="417">
        <f>AE120</f>
        <v>0</v>
      </c>
    </row>
    <row r="262" spans="2:4" ht="15.75">
      <c r="B262" s="7" t="str">
        <f>B121</f>
        <v>Wspólnota Mieszkaniowa przy ul. Stefana Okrzei 53A</v>
      </c>
      <c r="D262" s="417">
        <f>AE121</f>
        <v>0</v>
      </c>
    </row>
    <row r="263" spans="2:4" ht="15.75">
      <c r="B263" s="7" t="str">
        <f>B123</f>
        <v> - Wspólnota Mieszkaniowa przy ul. Stefana Żeromskiego  2                      </v>
      </c>
      <c r="D263" s="417">
        <f>AE123</f>
        <v>0</v>
      </c>
    </row>
    <row r="264" spans="2:4" ht="15.75">
      <c r="B264" s="7" t="str">
        <f>B124</f>
        <v> - Wspólnota Mieszkaniowa przy ul. Stefana Żeromskiego 4</v>
      </c>
      <c r="D264" s="417">
        <f>AE124</f>
        <v>0</v>
      </c>
    </row>
    <row r="265" spans="2:4" ht="15.75">
      <c r="B265" s="7" t="str">
        <f>B125</f>
        <v> - Wspólnota Mieszkaniowa przy ul. Stefana Żeromskiego 6</v>
      </c>
      <c r="D265" s="417">
        <f>AE125</f>
        <v>0</v>
      </c>
    </row>
    <row r="266" spans="2:4" ht="15.75">
      <c r="B266" s="7" t="str">
        <f>B126</f>
        <v>Wspólnota Mieszkaniowa przy ul. Stefana Żeromskiego 5a</v>
      </c>
      <c r="D266" s="417">
        <f>AE126</f>
        <v>0</v>
      </c>
    </row>
    <row r="267" spans="2:4" ht="15.75">
      <c r="B267" s="425" t="str">
        <f>B128</f>
        <v> - Wspólnota Mieszkaniowa przy ul. Stefana Żeromskiego 11</v>
      </c>
      <c r="D267" s="426">
        <f>AE128</f>
        <v>0</v>
      </c>
    </row>
    <row r="268" spans="2:4" ht="15.75">
      <c r="B268" s="7" t="str">
        <f>B129</f>
        <v> - Wspólnota Mieszkaniowa przy ul. Ks. O. Wittenberga  11</v>
      </c>
      <c r="D268" s="417">
        <f>AE129</f>
        <v>0</v>
      </c>
    </row>
    <row r="269" spans="2:4" ht="15.75">
      <c r="B269" s="7" t="str">
        <f>B130</f>
        <v> - Wspólnota Mieszkaniowa przy ul. Legionów Polskich 72</v>
      </c>
      <c r="D269" s="417">
        <f>AE130</f>
        <v>0</v>
      </c>
    </row>
    <row r="270" spans="2:4" ht="15.75">
      <c r="B270" s="7" t="str">
        <f>B132</f>
        <v> - Wspólnota Mieszkaniowa przy ul. Szarych Szeregów 3</v>
      </c>
      <c r="D270" s="417">
        <f>AE132</f>
        <v>0</v>
      </c>
    </row>
    <row r="271" spans="2:4" ht="15.75">
      <c r="B271" s="425" t="str">
        <f>B133</f>
        <v> - Wspólnota Mieszkaniowa przy ul. Ks. Stanisława Konarskiego 4</v>
      </c>
      <c r="D271" s="426">
        <f>AE133</f>
        <v>0</v>
      </c>
    </row>
    <row r="272" spans="2:4" ht="15.75">
      <c r="B272" s="7" t="str">
        <f>B134</f>
        <v> - Wspólnota Mieszkaniowa przy ul. Ks. Stanisława Konarskiego 6</v>
      </c>
      <c r="D272" s="417">
        <f>AE134</f>
        <v>0</v>
      </c>
    </row>
    <row r="273" spans="2:4" ht="15.75">
      <c r="B273" s="7" t="str">
        <f>B135</f>
        <v>Wspólnota Mieszkaniowa przy ul. Tadeusza Kościuszki 29</v>
      </c>
      <c r="D273" s="417">
        <f>AE135</f>
        <v>0</v>
      </c>
    </row>
    <row r="274" spans="2:4" ht="15.75">
      <c r="B274" s="7" t="str">
        <f>B137</f>
        <v> - Wspólnota Mieszkaniowa przy ul. Tadeusza Kościuszki 28</v>
      </c>
      <c r="D274" s="417">
        <f>AE137</f>
        <v>0</v>
      </c>
    </row>
    <row r="275" spans="2:4" ht="15.75">
      <c r="B275" s="7" t="str">
        <f>B138</f>
        <v> - Wspólnota Mieszkaniowa przy ul. Tadeusza Kościuszki 30</v>
      </c>
      <c r="D275" s="417">
        <f>AE138</f>
        <v>0</v>
      </c>
    </row>
    <row r="276" spans="2:4" ht="15.75">
      <c r="B276" s="7" t="str">
        <f>B139</f>
        <v> - Wspólnota Mieszkaniowa przy ul. Tadeusza Kościuszki 32</v>
      </c>
      <c r="D276" s="417">
        <f>AE139</f>
        <v>0</v>
      </c>
    </row>
    <row r="277" spans="2:4" ht="15.75">
      <c r="B277" s="7" t="str">
        <f>B141</f>
        <v> - Wspólnota Mieszkaniowa przy ul. Tadeusza Kościuszki 31</v>
      </c>
      <c r="D277" s="417">
        <f>AE141</f>
        <v>0</v>
      </c>
    </row>
    <row r="278" spans="2:4" ht="15.75">
      <c r="B278" s="7" t="str">
        <f>B142</f>
        <v> - Wspólnota Mieszkaniowa przy ul. Tadeusza Kościuszki 33</v>
      </c>
      <c r="D278" s="417">
        <f>AE142</f>
        <v>0</v>
      </c>
    </row>
    <row r="279" spans="2:4" ht="15.75">
      <c r="B279" s="7" t="str">
        <f>B144</f>
        <v> - Wspólnota Mieszkaniowa przy ul. Tadeusza Kościuszki 35a</v>
      </c>
      <c r="D279" s="417">
        <f>AE144</f>
        <v>0</v>
      </c>
    </row>
    <row r="280" spans="2:4" ht="15.75">
      <c r="B280" s="7" t="str">
        <f>B145</f>
        <v> - Wspólnota Mieszkaniowa przy ul. Tadeusza Kościuszki 37</v>
      </c>
      <c r="D280" s="417">
        <f>AE145</f>
        <v>0</v>
      </c>
    </row>
    <row r="281" spans="2:4" ht="15.75">
      <c r="B281" s="7" t="str">
        <f>B146</f>
        <v>Wspólnota Mieszkaniowa przy ul. Tadeusza Kościuszki 43</v>
      </c>
      <c r="D281" s="417">
        <f>AE146</f>
        <v>0</v>
      </c>
    </row>
    <row r="282" spans="2:4" ht="15.75">
      <c r="B282" s="7" t="str">
        <f>B147</f>
        <v>Wspólnota Mieszkaniowa przy ul. Tadeusza Kościuszki 47</v>
      </c>
      <c r="D282" s="417">
        <f>AE147</f>
        <v>0</v>
      </c>
    </row>
    <row r="283" ht="15.75">
      <c r="D283" s="647">
        <f>SUM(D170:D282)</f>
        <v>0</v>
      </c>
    </row>
  </sheetData>
  <sheetProtection/>
  <mergeCells count="39">
    <mergeCell ref="A127:A130"/>
    <mergeCell ref="A143:A145"/>
    <mergeCell ref="A136:A139"/>
    <mergeCell ref="A140:A142"/>
    <mergeCell ref="A131:A134"/>
    <mergeCell ref="A122:A125"/>
    <mergeCell ref="A80:A82"/>
    <mergeCell ref="Y4:AD4"/>
    <mergeCell ref="AE4:AE5"/>
    <mergeCell ref="K4:P4"/>
    <mergeCell ref="Q4:V4"/>
    <mergeCell ref="W4:W5"/>
    <mergeCell ref="A54:A56"/>
    <mergeCell ref="A116:A120"/>
    <mergeCell ref="A112:A115"/>
    <mergeCell ref="A93:A98"/>
    <mergeCell ref="A26:A28"/>
    <mergeCell ref="A102:A104"/>
    <mergeCell ref="A87:A92"/>
    <mergeCell ref="A64:A66"/>
    <mergeCell ref="A69:A71"/>
    <mergeCell ref="A2:AD2"/>
    <mergeCell ref="A148:B148"/>
    <mergeCell ref="A32:A39"/>
    <mergeCell ref="A106:A111"/>
    <mergeCell ref="A13:A15"/>
    <mergeCell ref="A4:A5"/>
    <mergeCell ref="B4:B5"/>
    <mergeCell ref="A57:A59"/>
    <mergeCell ref="A61:A63"/>
    <mergeCell ref="X4:X5"/>
    <mergeCell ref="D4:I4"/>
    <mergeCell ref="A77:A79"/>
    <mergeCell ref="A20:A24"/>
    <mergeCell ref="A16:A18"/>
    <mergeCell ref="A43:A45"/>
    <mergeCell ref="A46:A53"/>
    <mergeCell ref="A10:A12"/>
    <mergeCell ref="A74:A7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82" zoomScaleNormal="77" zoomScaleSheetLayoutView="82" zoomScalePageLayoutView="0" workbookViewId="0" topLeftCell="A1">
      <pane xSplit="3" topLeftCell="D1" activePane="topRight" state="frozen"/>
      <selection pane="topLeft" activeCell="A73" sqref="A73"/>
      <selection pane="topRight" activeCell="I76" sqref="I76"/>
    </sheetView>
  </sheetViews>
  <sheetFormatPr defaultColWidth="8.7109375" defaultRowHeight="15"/>
  <cols>
    <col min="1" max="1" width="5.140625" style="210" customWidth="1"/>
    <col min="2" max="2" width="51.8515625" style="210" customWidth="1"/>
    <col min="3" max="3" width="9.57421875" style="205" customWidth="1"/>
    <col min="4" max="7" width="8.7109375" style="205" customWidth="1"/>
    <col min="8" max="8" width="10.57421875" style="205" bestFit="1" customWidth="1"/>
    <col min="9" max="9" width="8.7109375" style="205" customWidth="1"/>
    <col min="10" max="21" width="8.7109375" style="210" customWidth="1"/>
    <col min="22" max="22" width="12.57421875" style="210" customWidth="1"/>
    <col min="23" max="16384" width="8.7109375" style="210" customWidth="1"/>
  </cols>
  <sheetData>
    <row r="1" spans="28:30" ht="15">
      <c r="AB1" s="701" t="s">
        <v>318</v>
      </c>
      <c r="AC1" s="701"/>
      <c r="AD1" s="701"/>
    </row>
    <row r="2" spans="1:30" ht="18.75">
      <c r="A2" s="673" t="s">
        <v>314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</row>
    <row r="3" spans="1:8" ht="15.75" thickBot="1">
      <c r="A3" s="428"/>
      <c r="B3" s="428"/>
      <c r="C3" s="429"/>
      <c r="D3" s="429"/>
      <c r="E3" s="429"/>
      <c r="F3" s="429"/>
      <c r="G3" s="230"/>
      <c r="H3" s="230"/>
    </row>
    <row r="4" spans="1:30" s="228" customFormat="1" ht="40.5" customHeight="1" thickBot="1">
      <c r="A4" s="714" t="s">
        <v>0</v>
      </c>
      <c r="B4" s="716" t="s">
        <v>163</v>
      </c>
      <c r="C4" s="718" t="s">
        <v>2</v>
      </c>
      <c r="D4" s="719"/>
      <c r="E4" s="719"/>
      <c r="F4" s="719"/>
      <c r="G4" s="719"/>
      <c r="H4" s="720"/>
      <c r="I4" s="691" t="s">
        <v>3</v>
      </c>
      <c r="J4" s="682" t="s">
        <v>161</v>
      </c>
      <c r="K4" s="683"/>
      <c r="L4" s="683"/>
      <c r="M4" s="683"/>
      <c r="N4" s="683"/>
      <c r="O4" s="684"/>
      <c r="P4" s="721" t="s">
        <v>106</v>
      </c>
      <c r="Q4" s="683"/>
      <c r="R4" s="683"/>
      <c r="S4" s="683"/>
      <c r="T4" s="683"/>
      <c r="U4" s="722"/>
      <c r="V4" s="665" t="s">
        <v>170</v>
      </c>
      <c r="W4" s="679" t="s">
        <v>171</v>
      </c>
      <c r="X4" s="682" t="s">
        <v>162</v>
      </c>
      <c r="Y4" s="683"/>
      <c r="Z4" s="683"/>
      <c r="AA4" s="683"/>
      <c r="AB4" s="683"/>
      <c r="AC4" s="684"/>
      <c r="AD4" s="685" t="s">
        <v>178</v>
      </c>
    </row>
    <row r="5" spans="1:30" s="228" customFormat="1" ht="93.75" customHeight="1" thickBot="1">
      <c r="A5" s="715"/>
      <c r="B5" s="717"/>
      <c r="C5" s="509" t="s">
        <v>109</v>
      </c>
      <c r="D5" s="510" t="s">
        <v>107</v>
      </c>
      <c r="E5" s="510" t="s">
        <v>108</v>
      </c>
      <c r="F5" s="510" t="s">
        <v>110</v>
      </c>
      <c r="G5" s="510" t="s">
        <v>86</v>
      </c>
      <c r="H5" s="511" t="s">
        <v>87</v>
      </c>
      <c r="I5" s="692"/>
      <c r="J5" s="301" t="s">
        <v>109</v>
      </c>
      <c r="K5" s="256" t="s">
        <v>107</v>
      </c>
      <c r="L5" s="256" t="s">
        <v>108</v>
      </c>
      <c r="M5" s="256" t="s">
        <v>110</v>
      </c>
      <c r="N5" s="256" t="s">
        <v>86</v>
      </c>
      <c r="O5" s="302" t="s">
        <v>87</v>
      </c>
      <c r="P5" s="327" t="s">
        <v>136</v>
      </c>
      <c r="Q5" s="256" t="s">
        <v>165</v>
      </c>
      <c r="R5" s="256" t="s">
        <v>166</v>
      </c>
      <c r="S5" s="256" t="s">
        <v>167</v>
      </c>
      <c r="T5" s="256" t="s">
        <v>168</v>
      </c>
      <c r="U5" s="336" t="s">
        <v>169</v>
      </c>
      <c r="V5" s="723"/>
      <c r="W5" s="709"/>
      <c r="X5" s="301" t="s">
        <v>172</v>
      </c>
      <c r="Y5" s="256" t="s">
        <v>173</v>
      </c>
      <c r="Z5" s="256" t="s">
        <v>174</v>
      </c>
      <c r="AA5" s="256" t="s">
        <v>175</v>
      </c>
      <c r="AB5" s="256" t="s">
        <v>176</v>
      </c>
      <c r="AC5" s="302" t="s">
        <v>177</v>
      </c>
      <c r="AD5" s="710"/>
    </row>
    <row r="6" spans="1:30" s="251" customFormat="1" ht="16.5" customHeight="1" thickBot="1">
      <c r="A6" s="252">
        <v>1</v>
      </c>
      <c r="B6" s="284">
        <v>2</v>
      </c>
      <c r="C6" s="303">
        <v>3</v>
      </c>
      <c r="D6" s="253">
        <v>4</v>
      </c>
      <c r="E6" s="254">
        <v>5</v>
      </c>
      <c r="F6" s="253">
        <v>6</v>
      </c>
      <c r="G6" s="253">
        <v>7</v>
      </c>
      <c r="H6" s="304">
        <v>8</v>
      </c>
      <c r="I6" s="311">
        <v>9</v>
      </c>
      <c r="J6" s="303">
        <v>10</v>
      </c>
      <c r="K6" s="254">
        <v>11</v>
      </c>
      <c r="L6" s="253">
        <v>12</v>
      </c>
      <c r="M6" s="253">
        <v>13</v>
      </c>
      <c r="N6" s="254">
        <v>14</v>
      </c>
      <c r="O6" s="255">
        <v>15</v>
      </c>
      <c r="P6" s="300">
        <v>16</v>
      </c>
      <c r="Q6" s="254">
        <v>17</v>
      </c>
      <c r="R6" s="253">
        <v>18</v>
      </c>
      <c r="S6" s="253">
        <v>19</v>
      </c>
      <c r="T6" s="254">
        <v>20</v>
      </c>
      <c r="U6" s="337">
        <v>21</v>
      </c>
      <c r="V6" s="341">
        <v>22</v>
      </c>
      <c r="W6" s="345">
        <v>23</v>
      </c>
      <c r="X6" s="303">
        <v>24</v>
      </c>
      <c r="Y6" s="253">
        <v>25</v>
      </c>
      <c r="Z6" s="254">
        <v>26</v>
      </c>
      <c r="AA6" s="253">
        <v>27</v>
      </c>
      <c r="AB6" s="253">
        <v>28</v>
      </c>
      <c r="AC6" s="304">
        <v>29</v>
      </c>
      <c r="AD6" s="360">
        <v>30</v>
      </c>
    </row>
    <row r="7" spans="1:30" ht="15">
      <c r="A7" s="711">
        <v>1</v>
      </c>
      <c r="B7" s="606" t="s">
        <v>138</v>
      </c>
      <c r="C7" s="578">
        <v>4</v>
      </c>
      <c r="D7" s="607"/>
      <c r="E7" s="607"/>
      <c r="F7" s="607"/>
      <c r="G7" s="608"/>
      <c r="H7" s="609"/>
      <c r="I7" s="317">
        <f>SUM(C7:H7)</f>
        <v>4</v>
      </c>
      <c r="J7" s="329"/>
      <c r="K7" s="222"/>
      <c r="L7" s="222"/>
      <c r="M7" s="222"/>
      <c r="N7" s="222"/>
      <c r="O7" s="330"/>
      <c r="P7" s="332">
        <f aca="true" t="shared" si="0" ref="P7:U7">C7*J7</f>
        <v>0</v>
      </c>
      <c r="Q7" s="333">
        <f t="shared" si="0"/>
        <v>0</v>
      </c>
      <c r="R7" s="333">
        <f t="shared" si="0"/>
        <v>0</v>
      </c>
      <c r="S7" s="333">
        <f t="shared" si="0"/>
        <v>0</v>
      </c>
      <c r="T7" s="333">
        <f t="shared" si="0"/>
        <v>0</v>
      </c>
      <c r="U7" s="338">
        <f t="shared" si="0"/>
        <v>0</v>
      </c>
      <c r="V7" s="344">
        <f>SUM(P7:U7)</f>
        <v>0</v>
      </c>
      <c r="W7" s="610"/>
      <c r="X7" s="331"/>
      <c r="Y7" s="223"/>
      <c r="Z7" s="223"/>
      <c r="AA7" s="223"/>
      <c r="AB7" s="223"/>
      <c r="AC7" s="224"/>
      <c r="AD7" s="364"/>
    </row>
    <row r="8" spans="1:30" ht="15">
      <c r="A8" s="712"/>
      <c r="B8" s="285" t="s">
        <v>137</v>
      </c>
      <c r="C8" s="411"/>
      <c r="D8" s="212"/>
      <c r="E8" s="212"/>
      <c r="F8" s="212"/>
      <c r="G8" s="213"/>
      <c r="H8" s="307"/>
      <c r="I8" s="312"/>
      <c r="J8" s="207"/>
      <c r="K8" s="208"/>
      <c r="L8" s="208"/>
      <c r="M8" s="208"/>
      <c r="N8" s="208"/>
      <c r="O8" s="209"/>
      <c r="P8" s="334"/>
      <c r="Q8" s="211"/>
      <c r="R8" s="211"/>
      <c r="S8" s="211"/>
      <c r="T8" s="211"/>
      <c r="U8" s="339"/>
      <c r="V8" s="342"/>
      <c r="W8" s="346">
        <v>59.08</v>
      </c>
      <c r="X8" s="207">
        <f>$P$7*W8%</f>
        <v>0</v>
      </c>
      <c r="Y8" s="208">
        <f>$Q$7*W8%</f>
        <v>0</v>
      </c>
      <c r="Z8" s="208">
        <f>$R$7*W8%</f>
        <v>0</v>
      </c>
      <c r="AA8" s="208">
        <f>$S$7*W8%</f>
        <v>0</v>
      </c>
      <c r="AB8" s="208">
        <f>$T$7*W8%</f>
        <v>0</v>
      </c>
      <c r="AC8" s="209">
        <f>$U$7*W8%</f>
        <v>0</v>
      </c>
      <c r="AD8" s="362">
        <f>SUM(X8:AC8)</f>
        <v>0</v>
      </c>
    </row>
    <row r="9" spans="1:30" ht="15.75" thickBot="1">
      <c r="A9" s="713"/>
      <c r="B9" s="286" t="s">
        <v>285</v>
      </c>
      <c r="C9" s="579"/>
      <c r="D9" s="611"/>
      <c r="E9" s="611"/>
      <c r="F9" s="611"/>
      <c r="G9" s="612"/>
      <c r="H9" s="613"/>
      <c r="I9" s="313"/>
      <c r="J9" s="219"/>
      <c r="K9" s="220"/>
      <c r="L9" s="220"/>
      <c r="M9" s="220"/>
      <c r="N9" s="220"/>
      <c r="O9" s="221"/>
      <c r="P9" s="335"/>
      <c r="Q9" s="225"/>
      <c r="R9" s="225"/>
      <c r="S9" s="225"/>
      <c r="T9" s="225"/>
      <c r="U9" s="340"/>
      <c r="V9" s="343"/>
      <c r="W9" s="347">
        <v>40.92</v>
      </c>
      <c r="X9" s="219">
        <f>$P$7*W9%</f>
        <v>0</v>
      </c>
      <c r="Y9" s="220">
        <f>$Q$7*W9%</f>
        <v>0</v>
      </c>
      <c r="Z9" s="220">
        <f>$R$7*W9%</f>
        <v>0</v>
      </c>
      <c r="AA9" s="220">
        <f>$S$7*W9%</f>
        <v>0</v>
      </c>
      <c r="AB9" s="220">
        <f>$T$7*W9%</f>
        <v>0</v>
      </c>
      <c r="AC9" s="221">
        <f>$U$7*W9%</f>
        <v>0</v>
      </c>
      <c r="AD9" s="363">
        <f>SUM(X9:AC9)</f>
        <v>0</v>
      </c>
    </row>
    <row r="10" spans="1:30" ht="15">
      <c r="A10" s="693">
        <v>2</v>
      </c>
      <c r="B10" s="593" t="s">
        <v>321</v>
      </c>
      <c r="C10" s="592">
        <v>3</v>
      </c>
      <c r="D10" s="594"/>
      <c r="E10" s="594">
        <v>2</v>
      </c>
      <c r="F10" s="594"/>
      <c r="G10" s="595"/>
      <c r="H10" s="306"/>
      <c r="I10" s="596">
        <f>SUM(C10:H10)</f>
        <v>5</v>
      </c>
      <c r="J10" s="328"/>
      <c r="K10" s="597"/>
      <c r="L10" s="597"/>
      <c r="M10" s="597"/>
      <c r="N10" s="597"/>
      <c r="O10" s="598"/>
      <c r="P10" s="599">
        <f aca="true" t="shared" si="1" ref="P10:U10">C10*J10</f>
        <v>0</v>
      </c>
      <c r="Q10" s="600">
        <f t="shared" si="1"/>
        <v>0</v>
      </c>
      <c r="R10" s="600">
        <f t="shared" si="1"/>
        <v>0</v>
      </c>
      <c r="S10" s="600">
        <f t="shared" si="1"/>
        <v>0</v>
      </c>
      <c r="T10" s="600">
        <f t="shared" si="1"/>
        <v>0</v>
      </c>
      <c r="U10" s="601">
        <f t="shared" si="1"/>
        <v>0</v>
      </c>
      <c r="V10" s="602">
        <f>SUM(P10:U10)</f>
        <v>0</v>
      </c>
      <c r="W10" s="603"/>
      <c r="X10" s="367"/>
      <c r="Y10" s="604"/>
      <c r="Z10" s="604"/>
      <c r="AA10" s="604"/>
      <c r="AB10" s="604"/>
      <c r="AC10" s="605"/>
      <c r="AD10" s="361"/>
    </row>
    <row r="11" spans="1:30" ht="30">
      <c r="A11" s="694"/>
      <c r="B11" s="418" t="s">
        <v>309</v>
      </c>
      <c r="C11" s="410"/>
      <c r="D11" s="206"/>
      <c r="E11" s="206"/>
      <c r="F11" s="206"/>
      <c r="G11" s="213"/>
      <c r="H11" s="307"/>
      <c r="I11" s="315"/>
      <c r="J11" s="207"/>
      <c r="K11" s="208"/>
      <c r="L11" s="208"/>
      <c r="M11" s="208"/>
      <c r="N11" s="208"/>
      <c r="O11" s="209"/>
      <c r="P11" s="334"/>
      <c r="Q11" s="211"/>
      <c r="R11" s="211"/>
      <c r="S11" s="211"/>
      <c r="T11" s="211"/>
      <c r="U11" s="339"/>
      <c r="V11" s="342"/>
      <c r="W11" s="348">
        <v>35.44</v>
      </c>
      <c r="X11" s="334">
        <f>$P$10*W11%</f>
        <v>0</v>
      </c>
      <c r="Y11" s="211">
        <f>$Q$10*W11%</f>
        <v>0</v>
      </c>
      <c r="Z11" s="211">
        <f>$R$10*W11%</f>
        <v>0</v>
      </c>
      <c r="AA11" s="211">
        <f>$S$10*W11%</f>
        <v>0</v>
      </c>
      <c r="AB11" s="211">
        <f>$T$10*W11%</f>
        <v>0</v>
      </c>
      <c r="AC11" s="218">
        <f>$U$10*W11%</f>
        <v>0</v>
      </c>
      <c r="AD11" s="365">
        <f>SUM(X11:AC11)</f>
        <v>0</v>
      </c>
    </row>
    <row r="12" spans="1:30" ht="15">
      <c r="A12" s="694"/>
      <c r="B12" s="287" t="s">
        <v>286</v>
      </c>
      <c r="C12" s="410"/>
      <c r="D12" s="206"/>
      <c r="E12" s="206"/>
      <c r="F12" s="206"/>
      <c r="G12" s="213"/>
      <c r="H12" s="307"/>
      <c r="I12" s="315"/>
      <c r="J12" s="207"/>
      <c r="K12" s="208"/>
      <c r="L12" s="208"/>
      <c r="M12" s="208"/>
      <c r="N12" s="208"/>
      <c r="O12" s="209"/>
      <c r="P12" s="334"/>
      <c r="Q12" s="211"/>
      <c r="R12" s="211"/>
      <c r="S12" s="211"/>
      <c r="T12" s="211"/>
      <c r="U12" s="339"/>
      <c r="V12" s="342"/>
      <c r="W12" s="349">
        <v>36</v>
      </c>
      <c r="X12" s="334">
        <f>$P$10*W12%</f>
        <v>0</v>
      </c>
      <c r="Y12" s="211">
        <f>$Q$10*W12%</f>
        <v>0</v>
      </c>
      <c r="Z12" s="211">
        <f>$R$10*W12%</f>
        <v>0</v>
      </c>
      <c r="AA12" s="211">
        <f>$S$10*W12%</f>
        <v>0</v>
      </c>
      <c r="AB12" s="211">
        <f>$T$10*W12%</f>
        <v>0</v>
      </c>
      <c r="AC12" s="218">
        <f>$U$10*W12%</f>
        <v>0</v>
      </c>
      <c r="AD12" s="365">
        <f>SUM(X12:AC12)</f>
        <v>0</v>
      </c>
    </row>
    <row r="13" spans="1:30" ht="15.75" thickBot="1">
      <c r="A13" s="695"/>
      <c r="B13" s="588" t="s">
        <v>139</v>
      </c>
      <c r="C13" s="481"/>
      <c r="D13" s="483"/>
      <c r="E13" s="483"/>
      <c r="F13" s="483"/>
      <c r="G13" s="484"/>
      <c r="H13" s="485"/>
      <c r="I13" s="589"/>
      <c r="J13" s="487"/>
      <c r="K13" s="488"/>
      <c r="L13" s="488"/>
      <c r="M13" s="488"/>
      <c r="N13" s="488"/>
      <c r="O13" s="489"/>
      <c r="P13" s="490"/>
      <c r="Q13" s="491"/>
      <c r="R13" s="491"/>
      <c r="S13" s="491"/>
      <c r="T13" s="491"/>
      <c r="U13" s="492"/>
      <c r="V13" s="493"/>
      <c r="W13" s="614">
        <v>28.56</v>
      </c>
      <c r="X13" s="490">
        <f>$P$10*W13%</f>
        <v>0</v>
      </c>
      <c r="Y13" s="491">
        <f>$Q$10*W13%</f>
        <v>0</v>
      </c>
      <c r="Z13" s="491">
        <f>$R$10*W13%</f>
        <v>0</v>
      </c>
      <c r="AA13" s="491">
        <f>$S$10*W13%</f>
        <v>0</v>
      </c>
      <c r="AB13" s="491">
        <f>$T$10*W13%</f>
        <v>0</v>
      </c>
      <c r="AC13" s="495">
        <f>$U$10*W13%</f>
        <v>0</v>
      </c>
      <c r="AD13" s="496">
        <f>SUM(X13:AC13)</f>
        <v>0</v>
      </c>
    </row>
    <row r="14" spans="1:30" ht="15">
      <c r="A14" s="702">
        <v>3</v>
      </c>
      <c r="B14" s="291" t="s">
        <v>31</v>
      </c>
      <c r="C14" s="580">
        <v>3</v>
      </c>
      <c r="D14" s="617"/>
      <c r="E14" s="617">
        <v>2</v>
      </c>
      <c r="F14" s="617"/>
      <c r="G14" s="608">
        <v>1</v>
      </c>
      <c r="H14" s="609"/>
      <c r="I14" s="314">
        <f>SUM(C14:H14)</f>
        <v>6</v>
      </c>
      <c r="J14" s="329"/>
      <c r="K14" s="222"/>
      <c r="L14" s="222"/>
      <c r="M14" s="222"/>
      <c r="N14" s="222"/>
      <c r="O14" s="330"/>
      <c r="P14" s="332">
        <f aca="true" t="shared" si="2" ref="P14:U14">C14*J14</f>
        <v>0</v>
      </c>
      <c r="Q14" s="333">
        <f t="shared" si="2"/>
        <v>0</v>
      </c>
      <c r="R14" s="333">
        <f t="shared" si="2"/>
        <v>0</v>
      </c>
      <c r="S14" s="333">
        <f t="shared" si="2"/>
        <v>0</v>
      </c>
      <c r="T14" s="333">
        <f t="shared" si="2"/>
        <v>0</v>
      </c>
      <c r="U14" s="338">
        <f t="shared" si="2"/>
        <v>0</v>
      </c>
      <c r="V14" s="344">
        <f>SUM(P14:U14)</f>
        <v>0</v>
      </c>
      <c r="W14" s="350"/>
      <c r="X14" s="331"/>
      <c r="Y14" s="223"/>
      <c r="Z14" s="223"/>
      <c r="AA14" s="223"/>
      <c r="AB14" s="223"/>
      <c r="AC14" s="224"/>
      <c r="AD14" s="364"/>
    </row>
    <row r="15" spans="1:30" ht="15">
      <c r="A15" s="694"/>
      <c r="B15" s="288" t="s">
        <v>140</v>
      </c>
      <c r="C15" s="410"/>
      <c r="D15" s="206"/>
      <c r="E15" s="206"/>
      <c r="F15" s="206"/>
      <c r="G15" s="213"/>
      <c r="H15" s="307"/>
      <c r="I15" s="315"/>
      <c r="J15" s="207"/>
      <c r="K15" s="208"/>
      <c r="L15" s="208"/>
      <c r="M15" s="208"/>
      <c r="N15" s="208"/>
      <c r="O15" s="209"/>
      <c r="P15" s="334"/>
      <c r="Q15" s="211"/>
      <c r="R15" s="211"/>
      <c r="S15" s="211"/>
      <c r="T15" s="211"/>
      <c r="U15" s="339"/>
      <c r="V15" s="342"/>
      <c r="W15" s="351">
        <v>33.48</v>
      </c>
      <c r="X15" s="334">
        <f>$P$14*W15%</f>
        <v>0</v>
      </c>
      <c r="Y15" s="211">
        <f>$Q$14*W15%</f>
        <v>0</v>
      </c>
      <c r="Z15" s="211">
        <f>$R$14*W15%</f>
        <v>0</v>
      </c>
      <c r="AA15" s="211">
        <f>$S$14*W15%</f>
        <v>0</v>
      </c>
      <c r="AB15" s="211">
        <f>$T$14*W15%</f>
        <v>0</v>
      </c>
      <c r="AC15" s="218">
        <f>$U$14*W15%</f>
        <v>0</v>
      </c>
      <c r="AD15" s="365">
        <f>SUM(X15:AC15)</f>
        <v>0</v>
      </c>
    </row>
    <row r="16" spans="1:30" ht="15">
      <c r="A16" s="694"/>
      <c r="B16" s="289" t="s">
        <v>287</v>
      </c>
      <c r="C16" s="410"/>
      <c r="D16" s="206"/>
      <c r="E16" s="206"/>
      <c r="F16" s="206"/>
      <c r="G16" s="213"/>
      <c r="H16" s="307"/>
      <c r="I16" s="315"/>
      <c r="J16" s="207"/>
      <c r="K16" s="208"/>
      <c r="L16" s="208"/>
      <c r="M16" s="208"/>
      <c r="N16" s="208"/>
      <c r="O16" s="209"/>
      <c r="P16" s="334"/>
      <c r="Q16" s="211"/>
      <c r="R16" s="211"/>
      <c r="S16" s="211"/>
      <c r="T16" s="211"/>
      <c r="U16" s="339"/>
      <c r="V16" s="342"/>
      <c r="W16" s="352">
        <v>28.1</v>
      </c>
      <c r="X16" s="334">
        <f>$P$14*W16%</f>
        <v>0</v>
      </c>
      <c r="Y16" s="211">
        <f>$Q$14*W16%</f>
        <v>0</v>
      </c>
      <c r="Z16" s="211">
        <f>$R$14*W16%</f>
        <v>0</v>
      </c>
      <c r="AA16" s="211">
        <f>$S$14*W16%</f>
        <v>0</v>
      </c>
      <c r="AB16" s="211">
        <f>$T$14*W16%</f>
        <v>0</v>
      </c>
      <c r="AC16" s="218">
        <f>$U$14*W16%</f>
        <v>0</v>
      </c>
      <c r="AD16" s="365">
        <f>SUM(X16:AC16)</f>
        <v>0</v>
      </c>
    </row>
    <row r="17" spans="1:30" ht="15.75" thickBot="1">
      <c r="A17" s="703"/>
      <c r="B17" s="290" t="s">
        <v>141</v>
      </c>
      <c r="C17" s="581"/>
      <c r="D17" s="618"/>
      <c r="E17" s="618"/>
      <c r="F17" s="618"/>
      <c r="G17" s="612"/>
      <c r="H17" s="613"/>
      <c r="I17" s="316"/>
      <c r="J17" s="219"/>
      <c r="K17" s="220"/>
      <c r="L17" s="220"/>
      <c r="M17" s="220"/>
      <c r="N17" s="220"/>
      <c r="O17" s="221"/>
      <c r="P17" s="335"/>
      <c r="Q17" s="225"/>
      <c r="R17" s="225"/>
      <c r="S17" s="225"/>
      <c r="T17" s="225"/>
      <c r="U17" s="340"/>
      <c r="V17" s="343"/>
      <c r="W17" s="353">
        <v>38.42</v>
      </c>
      <c r="X17" s="335">
        <f>$P$14*W17%</f>
        <v>0</v>
      </c>
      <c r="Y17" s="225">
        <f>$Q$14*W17%</f>
        <v>0</v>
      </c>
      <c r="Z17" s="225">
        <f>$R$14*W17%</f>
        <v>0</v>
      </c>
      <c r="AA17" s="225">
        <f>$S$14*W17%</f>
        <v>0</v>
      </c>
      <c r="AB17" s="225">
        <f>$T$14*W17%</f>
        <v>0</v>
      </c>
      <c r="AC17" s="226">
        <f>$U$14*W17%</f>
        <v>0</v>
      </c>
      <c r="AD17" s="366">
        <f>SUM(X17:AC17)</f>
        <v>0</v>
      </c>
    </row>
    <row r="18" spans="1:30" ht="15">
      <c r="A18" s="693">
        <v>4</v>
      </c>
      <c r="B18" s="615" t="s">
        <v>32</v>
      </c>
      <c r="C18" s="592">
        <v>3</v>
      </c>
      <c r="D18" s="594"/>
      <c r="E18" s="594">
        <v>1</v>
      </c>
      <c r="F18" s="594"/>
      <c r="G18" s="595">
        <v>1</v>
      </c>
      <c r="H18" s="306"/>
      <c r="I18" s="596">
        <f>SUM(C18:H18)</f>
        <v>5</v>
      </c>
      <c r="J18" s="328"/>
      <c r="K18" s="597"/>
      <c r="L18" s="597"/>
      <c r="M18" s="597"/>
      <c r="N18" s="597"/>
      <c r="O18" s="598"/>
      <c r="P18" s="599">
        <f aca="true" t="shared" si="3" ref="P18:U18">C18*J18</f>
        <v>0</v>
      </c>
      <c r="Q18" s="600">
        <f t="shared" si="3"/>
        <v>0</v>
      </c>
      <c r="R18" s="600">
        <f t="shared" si="3"/>
        <v>0</v>
      </c>
      <c r="S18" s="600">
        <f t="shared" si="3"/>
        <v>0</v>
      </c>
      <c r="T18" s="600">
        <f t="shared" si="3"/>
        <v>0</v>
      </c>
      <c r="U18" s="601">
        <f t="shared" si="3"/>
        <v>0</v>
      </c>
      <c r="V18" s="602">
        <f>SUM(P18:U18)</f>
        <v>0</v>
      </c>
      <c r="W18" s="616"/>
      <c r="X18" s="367"/>
      <c r="Y18" s="604"/>
      <c r="Z18" s="604"/>
      <c r="AA18" s="604"/>
      <c r="AB18" s="604"/>
      <c r="AC18" s="605"/>
      <c r="AD18" s="361"/>
    </row>
    <row r="19" spans="1:30" ht="15">
      <c r="A19" s="694"/>
      <c r="B19" s="289" t="s">
        <v>288</v>
      </c>
      <c r="C19" s="410"/>
      <c r="D19" s="206"/>
      <c r="E19" s="206"/>
      <c r="F19" s="206"/>
      <c r="G19" s="213"/>
      <c r="H19" s="307"/>
      <c r="I19" s="315"/>
      <c r="J19" s="207"/>
      <c r="K19" s="208"/>
      <c r="L19" s="208"/>
      <c r="M19" s="208"/>
      <c r="N19" s="208"/>
      <c r="O19" s="209"/>
      <c r="P19" s="334"/>
      <c r="Q19" s="211"/>
      <c r="R19" s="211"/>
      <c r="S19" s="211"/>
      <c r="T19" s="211"/>
      <c r="U19" s="339"/>
      <c r="V19" s="342"/>
      <c r="W19" s="351">
        <v>28.89</v>
      </c>
      <c r="X19" s="334">
        <f>$P$18*W19%</f>
        <v>0</v>
      </c>
      <c r="Y19" s="211">
        <f>$Q$18*W19%</f>
        <v>0</v>
      </c>
      <c r="Z19" s="211">
        <f>$R$18*W19%</f>
        <v>0</v>
      </c>
      <c r="AA19" s="211">
        <f>$S$18*W19%</f>
        <v>0</v>
      </c>
      <c r="AB19" s="211">
        <f>$T$18*W19%</f>
        <v>0</v>
      </c>
      <c r="AC19" s="218">
        <f>$U$18*W19%</f>
        <v>0</v>
      </c>
      <c r="AD19" s="365">
        <f>SUM(X19:AC19)</f>
        <v>0</v>
      </c>
    </row>
    <row r="20" spans="1:30" ht="15">
      <c r="A20" s="694"/>
      <c r="B20" s="289" t="s">
        <v>289</v>
      </c>
      <c r="C20" s="410"/>
      <c r="D20" s="206"/>
      <c r="E20" s="206"/>
      <c r="F20" s="206"/>
      <c r="G20" s="213"/>
      <c r="H20" s="307"/>
      <c r="I20" s="315"/>
      <c r="J20" s="207"/>
      <c r="K20" s="208"/>
      <c r="L20" s="208"/>
      <c r="M20" s="208"/>
      <c r="N20" s="208"/>
      <c r="O20" s="209"/>
      <c r="P20" s="334"/>
      <c r="Q20" s="211"/>
      <c r="R20" s="211"/>
      <c r="S20" s="211"/>
      <c r="T20" s="211"/>
      <c r="U20" s="339"/>
      <c r="V20" s="342"/>
      <c r="W20" s="351">
        <v>27.36</v>
      </c>
      <c r="X20" s="334">
        <f>$P$18*W20%</f>
        <v>0</v>
      </c>
      <c r="Y20" s="211">
        <f>$Q$18*W20%</f>
        <v>0</v>
      </c>
      <c r="Z20" s="211">
        <f>$R$18*W20%</f>
        <v>0</v>
      </c>
      <c r="AA20" s="211">
        <f>$S$18*W20%</f>
        <v>0</v>
      </c>
      <c r="AB20" s="211">
        <f>$T$18*W20%</f>
        <v>0</v>
      </c>
      <c r="AC20" s="218">
        <f>$U$18*W20%</f>
        <v>0</v>
      </c>
      <c r="AD20" s="365">
        <f>SUM(X20:AC20)</f>
        <v>0</v>
      </c>
    </row>
    <row r="21" spans="1:30" ht="15.75" thickBot="1">
      <c r="A21" s="695"/>
      <c r="B21" s="482" t="s">
        <v>142</v>
      </c>
      <c r="C21" s="481"/>
      <c r="D21" s="483"/>
      <c r="E21" s="483"/>
      <c r="F21" s="483"/>
      <c r="G21" s="484"/>
      <c r="H21" s="485"/>
      <c r="I21" s="589"/>
      <c r="J21" s="487"/>
      <c r="K21" s="488"/>
      <c r="L21" s="488"/>
      <c r="M21" s="488"/>
      <c r="N21" s="488"/>
      <c r="O21" s="489"/>
      <c r="P21" s="490"/>
      <c r="Q21" s="491"/>
      <c r="R21" s="491"/>
      <c r="S21" s="491"/>
      <c r="T21" s="491"/>
      <c r="U21" s="492"/>
      <c r="V21" s="493"/>
      <c r="W21" s="619">
        <v>43.75</v>
      </c>
      <c r="X21" s="490">
        <f>$P$18*W21%</f>
        <v>0</v>
      </c>
      <c r="Y21" s="491">
        <f>$Q$18*W21%</f>
        <v>0</v>
      </c>
      <c r="Z21" s="491">
        <f>$R$18*W21%</f>
        <v>0</v>
      </c>
      <c r="AA21" s="491">
        <f>$S$18*W21%</f>
        <v>0</v>
      </c>
      <c r="AB21" s="491">
        <f>$T$18*W21%</f>
        <v>0</v>
      </c>
      <c r="AC21" s="495">
        <f>$U$18*W21%</f>
        <v>0</v>
      </c>
      <c r="AD21" s="496">
        <f>SUM(X21:AC21)</f>
        <v>0</v>
      </c>
    </row>
    <row r="22" spans="1:30" ht="15">
      <c r="A22" s="698">
        <v>5</v>
      </c>
      <c r="B22" s="291" t="s">
        <v>33</v>
      </c>
      <c r="C22" s="578">
        <v>4</v>
      </c>
      <c r="D22" s="607"/>
      <c r="E22" s="607">
        <v>2</v>
      </c>
      <c r="F22" s="607"/>
      <c r="G22" s="608">
        <v>1</v>
      </c>
      <c r="H22" s="609"/>
      <c r="I22" s="317">
        <f>SUM(C22:H22)</f>
        <v>7</v>
      </c>
      <c r="J22" s="329"/>
      <c r="K22" s="222"/>
      <c r="L22" s="222"/>
      <c r="M22" s="222"/>
      <c r="N22" s="222"/>
      <c r="O22" s="330"/>
      <c r="P22" s="332">
        <f aca="true" t="shared" si="4" ref="P22:U22">C22*J22</f>
        <v>0</v>
      </c>
      <c r="Q22" s="333">
        <f t="shared" si="4"/>
        <v>0</v>
      </c>
      <c r="R22" s="333">
        <f t="shared" si="4"/>
        <v>0</v>
      </c>
      <c r="S22" s="333">
        <f t="shared" si="4"/>
        <v>0</v>
      </c>
      <c r="T22" s="333">
        <f t="shared" si="4"/>
        <v>0</v>
      </c>
      <c r="U22" s="338">
        <f t="shared" si="4"/>
        <v>0</v>
      </c>
      <c r="V22" s="414">
        <f>SUM(P22:U22)</f>
        <v>0</v>
      </c>
      <c r="W22" s="354"/>
      <c r="X22" s="331"/>
      <c r="Y22" s="223"/>
      <c r="Z22" s="223"/>
      <c r="AA22" s="223"/>
      <c r="AB22" s="223"/>
      <c r="AC22" s="224"/>
      <c r="AD22" s="364"/>
    </row>
    <row r="23" spans="1:30" ht="15">
      <c r="A23" s="699"/>
      <c r="B23" s="292" t="s">
        <v>290</v>
      </c>
      <c r="C23" s="411"/>
      <c r="D23" s="212"/>
      <c r="E23" s="212"/>
      <c r="F23" s="212"/>
      <c r="G23" s="213"/>
      <c r="H23" s="307"/>
      <c r="I23" s="312"/>
      <c r="J23" s="207"/>
      <c r="K23" s="208"/>
      <c r="L23" s="208"/>
      <c r="M23" s="208"/>
      <c r="N23" s="208"/>
      <c r="O23" s="209"/>
      <c r="P23" s="334"/>
      <c r="Q23" s="211"/>
      <c r="R23" s="211"/>
      <c r="S23" s="211"/>
      <c r="T23" s="211"/>
      <c r="U23" s="339"/>
      <c r="V23" s="342"/>
      <c r="W23" s="358">
        <v>35.1</v>
      </c>
      <c r="X23" s="334">
        <f>$P$22*W23%</f>
        <v>0</v>
      </c>
      <c r="Y23" s="211">
        <f>$Q$22*W23%</f>
        <v>0</v>
      </c>
      <c r="Z23" s="211">
        <f>$R$22*W23%</f>
        <v>0</v>
      </c>
      <c r="AA23" s="211">
        <f>$S$22*W23%</f>
        <v>0</v>
      </c>
      <c r="AB23" s="211">
        <f>$T$22*W23%</f>
        <v>0</v>
      </c>
      <c r="AC23" s="218">
        <f>$U$22*W23%</f>
        <v>0</v>
      </c>
      <c r="AD23" s="365">
        <f>SUM(X23:AC23)</f>
        <v>0</v>
      </c>
    </row>
    <row r="24" spans="1:30" ht="15.75" thickBot="1">
      <c r="A24" s="700"/>
      <c r="B24" s="646" t="s">
        <v>143</v>
      </c>
      <c r="C24" s="579"/>
      <c r="D24" s="611"/>
      <c r="E24" s="611"/>
      <c r="F24" s="611"/>
      <c r="G24" s="612"/>
      <c r="H24" s="613"/>
      <c r="I24" s="313"/>
      <c r="J24" s="219"/>
      <c r="K24" s="220"/>
      <c r="L24" s="220"/>
      <c r="M24" s="220"/>
      <c r="N24" s="220"/>
      <c r="O24" s="221"/>
      <c r="P24" s="335"/>
      <c r="Q24" s="225"/>
      <c r="R24" s="225"/>
      <c r="S24" s="225"/>
      <c r="T24" s="225"/>
      <c r="U24" s="340"/>
      <c r="V24" s="343"/>
      <c r="W24" s="359">
        <v>64.9</v>
      </c>
      <c r="X24" s="335">
        <f>$P$22*W24%</f>
        <v>0</v>
      </c>
      <c r="Y24" s="225">
        <f>$Q$22*W24%</f>
        <v>0</v>
      </c>
      <c r="Z24" s="225">
        <f>$R$22*W24%</f>
        <v>0</v>
      </c>
      <c r="AA24" s="225">
        <f>$S$22*W24%</f>
        <v>0</v>
      </c>
      <c r="AB24" s="225">
        <f>$T$22*W24%</f>
        <v>0</v>
      </c>
      <c r="AC24" s="226">
        <f>$U$22*W24%</f>
        <v>0</v>
      </c>
      <c r="AD24" s="366">
        <f>SUM(X24:AC24)</f>
        <v>0</v>
      </c>
    </row>
    <row r="25" spans="1:30" ht="15">
      <c r="A25" s="693">
        <v>6</v>
      </c>
      <c r="B25" s="620" t="s">
        <v>34</v>
      </c>
      <c r="C25" s="592">
        <v>4</v>
      </c>
      <c r="D25" s="594"/>
      <c r="E25" s="594">
        <v>1</v>
      </c>
      <c r="F25" s="594"/>
      <c r="G25" s="595">
        <v>1</v>
      </c>
      <c r="H25" s="306"/>
      <c r="I25" s="596">
        <f>SUM(C25:H25)</f>
        <v>6</v>
      </c>
      <c r="J25" s="328"/>
      <c r="K25" s="597"/>
      <c r="L25" s="597"/>
      <c r="M25" s="597"/>
      <c r="N25" s="597"/>
      <c r="O25" s="598"/>
      <c r="P25" s="599">
        <f aca="true" t="shared" si="5" ref="P25:U25">C25*J25</f>
        <v>0</v>
      </c>
      <c r="Q25" s="600">
        <f t="shared" si="5"/>
        <v>0</v>
      </c>
      <c r="R25" s="600">
        <f t="shared" si="5"/>
        <v>0</v>
      </c>
      <c r="S25" s="600">
        <f t="shared" si="5"/>
        <v>0</v>
      </c>
      <c r="T25" s="600">
        <f t="shared" si="5"/>
        <v>0</v>
      </c>
      <c r="U25" s="601">
        <f t="shared" si="5"/>
        <v>0</v>
      </c>
      <c r="V25" s="602">
        <f>SUM(P25:U25)</f>
        <v>0</v>
      </c>
      <c r="W25" s="616"/>
      <c r="X25" s="367"/>
      <c r="Y25" s="604"/>
      <c r="Z25" s="604"/>
      <c r="AA25" s="604"/>
      <c r="AB25" s="604"/>
      <c r="AC25" s="605"/>
      <c r="AD25" s="361"/>
    </row>
    <row r="26" spans="1:30" ht="15">
      <c r="A26" s="694"/>
      <c r="B26" s="293" t="s">
        <v>144</v>
      </c>
      <c r="C26" s="410"/>
      <c r="D26" s="206"/>
      <c r="E26" s="206"/>
      <c r="F26" s="206"/>
      <c r="G26" s="213"/>
      <c r="H26" s="307"/>
      <c r="I26" s="315"/>
      <c r="J26" s="207"/>
      <c r="K26" s="208"/>
      <c r="L26" s="208"/>
      <c r="M26" s="208"/>
      <c r="N26" s="208"/>
      <c r="O26" s="209"/>
      <c r="P26" s="334"/>
      <c r="Q26" s="211"/>
      <c r="R26" s="211"/>
      <c r="S26" s="211"/>
      <c r="T26" s="211"/>
      <c r="U26" s="339"/>
      <c r="V26" s="342"/>
      <c r="W26" s="356">
        <v>22.61</v>
      </c>
      <c r="X26" s="334">
        <f aca="true" t="shared" si="6" ref="X26:X34">$P$25*W26%</f>
        <v>0</v>
      </c>
      <c r="Y26" s="211">
        <f aca="true" t="shared" si="7" ref="Y26:Y34">$Q$25*W26%</f>
        <v>0</v>
      </c>
      <c r="Z26" s="211">
        <f aca="true" t="shared" si="8" ref="Z26:Z34">$R$25*W26%</f>
        <v>0</v>
      </c>
      <c r="AA26" s="211">
        <f aca="true" t="shared" si="9" ref="AA26:AA34">$S$25*W26%</f>
        <v>0</v>
      </c>
      <c r="AB26" s="211">
        <f aca="true" t="shared" si="10" ref="AB26:AB34">$T$25*W26%</f>
        <v>0</v>
      </c>
      <c r="AC26" s="218">
        <f aca="true" t="shared" si="11" ref="AC26:AC34">$U$25*W26%</f>
        <v>0</v>
      </c>
      <c r="AD26" s="365">
        <f aca="true" t="shared" si="12" ref="AD26:AD34">SUM(X26:AC26)</f>
        <v>0</v>
      </c>
    </row>
    <row r="27" spans="1:30" ht="15">
      <c r="A27" s="694"/>
      <c r="B27" s="293" t="s">
        <v>145</v>
      </c>
      <c r="C27" s="410"/>
      <c r="D27" s="206"/>
      <c r="E27" s="206"/>
      <c r="F27" s="206"/>
      <c r="G27" s="213"/>
      <c r="H27" s="307"/>
      <c r="I27" s="315"/>
      <c r="J27" s="207"/>
      <c r="K27" s="208"/>
      <c r="L27" s="208"/>
      <c r="M27" s="208"/>
      <c r="N27" s="208"/>
      <c r="O27" s="209"/>
      <c r="P27" s="334"/>
      <c r="Q27" s="211"/>
      <c r="R27" s="211"/>
      <c r="S27" s="211"/>
      <c r="T27" s="211"/>
      <c r="U27" s="339"/>
      <c r="V27" s="342"/>
      <c r="W27" s="356">
        <v>18.53</v>
      </c>
      <c r="X27" s="334">
        <f t="shared" si="6"/>
        <v>0</v>
      </c>
      <c r="Y27" s="211">
        <f t="shared" si="7"/>
        <v>0</v>
      </c>
      <c r="Z27" s="211">
        <f t="shared" si="8"/>
        <v>0</v>
      </c>
      <c r="AA27" s="211">
        <f t="shared" si="9"/>
        <v>0</v>
      </c>
      <c r="AB27" s="211">
        <f t="shared" si="10"/>
        <v>0</v>
      </c>
      <c r="AC27" s="218">
        <f t="shared" si="11"/>
        <v>0</v>
      </c>
      <c r="AD27" s="365">
        <f t="shared" si="12"/>
        <v>0</v>
      </c>
    </row>
    <row r="28" spans="1:30" ht="15">
      <c r="A28" s="694"/>
      <c r="B28" s="293" t="s">
        <v>146</v>
      </c>
      <c r="C28" s="410"/>
      <c r="D28" s="206"/>
      <c r="E28" s="206"/>
      <c r="F28" s="206"/>
      <c r="G28" s="213"/>
      <c r="H28" s="307"/>
      <c r="I28" s="315"/>
      <c r="J28" s="207"/>
      <c r="K28" s="208"/>
      <c r="L28" s="208"/>
      <c r="M28" s="208"/>
      <c r="N28" s="208"/>
      <c r="O28" s="209"/>
      <c r="P28" s="334"/>
      <c r="Q28" s="211"/>
      <c r="R28" s="211"/>
      <c r="S28" s="211"/>
      <c r="T28" s="211"/>
      <c r="U28" s="339"/>
      <c r="V28" s="342"/>
      <c r="W28" s="356">
        <v>22.58</v>
      </c>
      <c r="X28" s="334">
        <f t="shared" si="6"/>
        <v>0</v>
      </c>
      <c r="Y28" s="211">
        <f t="shared" si="7"/>
        <v>0</v>
      </c>
      <c r="Z28" s="211">
        <f t="shared" si="8"/>
        <v>0</v>
      </c>
      <c r="AA28" s="211">
        <f t="shared" si="9"/>
        <v>0</v>
      </c>
      <c r="AB28" s="211">
        <f t="shared" si="10"/>
        <v>0</v>
      </c>
      <c r="AC28" s="218">
        <f t="shared" si="11"/>
        <v>0</v>
      </c>
      <c r="AD28" s="365">
        <f t="shared" si="12"/>
        <v>0</v>
      </c>
    </row>
    <row r="29" spans="1:30" ht="15">
      <c r="A29" s="694"/>
      <c r="B29" s="293" t="s">
        <v>147</v>
      </c>
      <c r="C29" s="410"/>
      <c r="D29" s="206"/>
      <c r="E29" s="206"/>
      <c r="F29" s="206"/>
      <c r="G29" s="213"/>
      <c r="H29" s="307"/>
      <c r="I29" s="315"/>
      <c r="J29" s="207"/>
      <c r="K29" s="208"/>
      <c r="L29" s="208"/>
      <c r="M29" s="208"/>
      <c r="N29" s="208"/>
      <c r="O29" s="209"/>
      <c r="P29" s="334"/>
      <c r="Q29" s="211"/>
      <c r="R29" s="211"/>
      <c r="S29" s="211"/>
      <c r="T29" s="211"/>
      <c r="U29" s="339"/>
      <c r="V29" s="342"/>
      <c r="W29" s="356">
        <v>6.25</v>
      </c>
      <c r="X29" s="334">
        <f t="shared" si="6"/>
        <v>0</v>
      </c>
      <c r="Y29" s="211">
        <f t="shared" si="7"/>
        <v>0</v>
      </c>
      <c r="Z29" s="211">
        <f t="shared" si="8"/>
        <v>0</v>
      </c>
      <c r="AA29" s="211">
        <f t="shared" si="9"/>
        <v>0</v>
      </c>
      <c r="AB29" s="211">
        <f t="shared" si="10"/>
        <v>0</v>
      </c>
      <c r="AC29" s="218">
        <f t="shared" si="11"/>
        <v>0</v>
      </c>
      <c r="AD29" s="365">
        <f t="shared" si="12"/>
        <v>0</v>
      </c>
    </row>
    <row r="30" spans="1:30" ht="15">
      <c r="A30" s="694"/>
      <c r="B30" s="293" t="s">
        <v>148</v>
      </c>
      <c r="C30" s="410"/>
      <c r="D30" s="206"/>
      <c r="E30" s="206"/>
      <c r="F30" s="206"/>
      <c r="G30" s="213"/>
      <c r="H30" s="307"/>
      <c r="I30" s="315"/>
      <c r="J30" s="207"/>
      <c r="K30" s="208"/>
      <c r="L30" s="208"/>
      <c r="M30" s="208"/>
      <c r="N30" s="208"/>
      <c r="O30" s="209"/>
      <c r="P30" s="334"/>
      <c r="Q30" s="211"/>
      <c r="R30" s="211"/>
      <c r="S30" s="211"/>
      <c r="T30" s="211"/>
      <c r="U30" s="339"/>
      <c r="V30" s="342"/>
      <c r="W30" s="356">
        <v>6.1</v>
      </c>
      <c r="X30" s="334">
        <f t="shared" si="6"/>
        <v>0</v>
      </c>
      <c r="Y30" s="211">
        <f t="shared" si="7"/>
        <v>0</v>
      </c>
      <c r="Z30" s="211">
        <f t="shared" si="8"/>
        <v>0</v>
      </c>
      <c r="AA30" s="211">
        <f t="shared" si="9"/>
        <v>0</v>
      </c>
      <c r="AB30" s="211">
        <f t="shared" si="10"/>
        <v>0</v>
      </c>
      <c r="AC30" s="218">
        <f t="shared" si="11"/>
        <v>0</v>
      </c>
      <c r="AD30" s="365">
        <f t="shared" si="12"/>
        <v>0</v>
      </c>
    </row>
    <row r="31" spans="1:30" ht="15">
      <c r="A31" s="695"/>
      <c r="B31" s="588" t="s">
        <v>322</v>
      </c>
      <c r="C31" s="410"/>
      <c r="D31" s="206"/>
      <c r="E31" s="206"/>
      <c r="F31" s="206"/>
      <c r="G31" s="213"/>
      <c r="H31" s="307"/>
      <c r="I31" s="589"/>
      <c r="J31" s="487"/>
      <c r="K31" s="488"/>
      <c r="L31" s="488"/>
      <c r="M31" s="488"/>
      <c r="N31" s="488"/>
      <c r="O31" s="489"/>
      <c r="P31" s="490"/>
      <c r="Q31" s="491"/>
      <c r="R31" s="491"/>
      <c r="S31" s="491"/>
      <c r="T31" s="491"/>
      <c r="U31" s="492"/>
      <c r="V31" s="493"/>
      <c r="W31" s="590">
        <v>5.92</v>
      </c>
      <c r="X31" s="490">
        <f t="shared" si="6"/>
        <v>0</v>
      </c>
      <c r="Y31" s="491">
        <f t="shared" si="7"/>
        <v>0</v>
      </c>
      <c r="Z31" s="491">
        <f t="shared" si="8"/>
        <v>0</v>
      </c>
      <c r="AA31" s="491">
        <f t="shared" si="9"/>
        <v>0</v>
      </c>
      <c r="AB31" s="491">
        <f t="shared" si="10"/>
        <v>0</v>
      </c>
      <c r="AC31" s="495">
        <f t="shared" si="11"/>
        <v>0</v>
      </c>
      <c r="AD31" s="496">
        <f t="shared" si="12"/>
        <v>0</v>
      </c>
    </row>
    <row r="32" spans="1:30" ht="15">
      <c r="A32" s="695"/>
      <c r="B32" s="588" t="s">
        <v>323</v>
      </c>
      <c r="C32" s="410"/>
      <c r="D32" s="206"/>
      <c r="E32" s="206"/>
      <c r="F32" s="206"/>
      <c r="G32" s="213"/>
      <c r="H32" s="307"/>
      <c r="I32" s="589"/>
      <c r="J32" s="487"/>
      <c r="K32" s="488"/>
      <c r="L32" s="488"/>
      <c r="M32" s="488"/>
      <c r="N32" s="488"/>
      <c r="O32" s="489"/>
      <c r="P32" s="490"/>
      <c r="Q32" s="491"/>
      <c r="R32" s="491"/>
      <c r="S32" s="491"/>
      <c r="T32" s="491"/>
      <c r="U32" s="492"/>
      <c r="V32" s="493"/>
      <c r="W32" s="590">
        <v>6.06</v>
      </c>
      <c r="X32" s="490">
        <f>$P$25*W32%</f>
        <v>0</v>
      </c>
      <c r="Y32" s="491">
        <f t="shared" si="7"/>
        <v>0</v>
      </c>
      <c r="Z32" s="491">
        <f t="shared" si="8"/>
        <v>0</v>
      </c>
      <c r="AA32" s="491">
        <f t="shared" si="9"/>
        <v>0</v>
      </c>
      <c r="AB32" s="491">
        <f t="shared" si="10"/>
        <v>0</v>
      </c>
      <c r="AC32" s="495">
        <f t="shared" si="11"/>
        <v>0</v>
      </c>
      <c r="AD32" s="496">
        <f t="shared" si="12"/>
        <v>0</v>
      </c>
    </row>
    <row r="33" spans="1:30" ht="15">
      <c r="A33" s="695"/>
      <c r="B33" s="588" t="s">
        <v>324</v>
      </c>
      <c r="C33" s="410"/>
      <c r="D33" s="206"/>
      <c r="E33" s="206"/>
      <c r="F33" s="206"/>
      <c r="G33" s="213"/>
      <c r="H33" s="307"/>
      <c r="I33" s="589"/>
      <c r="J33" s="487"/>
      <c r="K33" s="488"/>
      <c r="L33" s="488"/>
      <c r="M33" s="488"/>
      <c r="N33" s="488"/>
      <c r="O33" s="489"/>
      <c r="P33" s="490"/>
      <c r="Q33" s="491"/>
      <c r="R33" s="491"/>
      <c r="S33" s="491"/>
      <c r="T33" s="491"/>
      <c r="U33" s="492"/>
      <c r="V33" s="493"/>
      <c r="W33" s="590">
        <v>5.7</v>
      </c>
      <c r="X33" s="490">
        <f t="shared" si="6"/>
        <v>0</v>
      </c>
      <c r="Y33" s="491">
        <f t="shared" si="7"/>
        <v>0</v>
      </c>
      <c r="Z33" s="491">
        <f t="shared" si="8"/>
        <v>0</v>
      </c>
      <c r="AA33" s="491">
        <f t="shared" si="9"/>
        <v>0</v>
      </c>
      <c r="AB33" s="491">
        <f t="shared" si="10"/>
        <v>0</v>
      </c>
      <c r="AC33" s="495">
        <f t="shared" si="11"/>
        <v>0</v>
      </c>
      <c r="AD33" s="496">
        <f t="shared" si="12"/>
        <v>0</v>
      </c>
    </row>
    <row r="34" spans="1:30" ht="15.75" thickBot="1">
      <c r="A34" s="695"/>
      <c r="B34" s="621" t="s">
        <v>291</v>
      </c>
      <c r="C34" s="481"/>
      <c r="D34" s="483"/>
      <c r="E34" s="483"/>
      <c r="F34" s="483"/>
      <c r="G34" s="484"/>
      <c r="H34" s="485"/>
      <c r="I34" s="589"/>
      <c r="J34" s="487"/>
      <c r="K34" s="488"/>
      <c r="L34" s="488"/>
      <c r="M34" s="488"/>
      <c r="N34" s="488"/>
      <c r="O34" s="489"/>
      <c r="P34" s="490"/>
      <c r="Q34" s="491"/>
      <c r="R34" s="491"/>
      <c r="S34" s="491"/>
      <c r="T34" s="491"/>
      <c r="U34" s="492"/>
      <c r="V34" s="493"/>
      <c r="W34" s="590">
        <v>6.25</v>
      </c>
      <c r="X34" s="490">
        <f t="shared" si="6"/>
        <v>0</v>
      </c>
      <c r="Y34" s="491">
        <f t="shared" si="7"/>
        <v>0</v>
      </c>
      <c r="Z34" s="491">
        <f t="shared" si="8"/>
        <v>0</v>
      </c>
      <c r="AA34" s="491">
        <f t="shared" si="9"/>
        <v>0</v>
      </c>
      <c r="AB34" s="491">
        <f t="shared" si="10"/>
        <v>0</v>
      </c>
      <c r="AC34" s="495">
        <f t="shared" si="11"/>
        <v>0</v>
      </c>
      <c r="AD34" s="496">
        <f t="shared" si="12"/>
        <v>0</v>
      </c>
    </row>
    <row r="35" spans="1:30" ht="15">
      <c r="A35" s="706">
        <v>7</v>
      </c>
      <c r="B35" s="296" t="s">
        <v>325</v>
      </c>
      <c r="C35" s="624">
        <v>4</v>
      </c>
      <c r="D35" s="625"/>
      <c r="E35" s="626">
        <v>1</v>
      </c>
      <c r="F35" s="625"/>
      <c r="G35" s="627">
        <v>1</v>
      </c>
      <c r="H35" s="628"/>
      <c r="I35" s="591">
        <f>SUM(C35:H35)</f>
        <v>6</v>
      </c>
      <c r="J35" s="329"/>
      <c r="K35" s="222"/>
      <c r="L35" s="222"/>
      <c r="M35" s="222"/>
      <c r="N35" s="222"/>
      <c r="O35" s="330"/>
      <c r="P35" s="332">
        <f aca="true" t="shared" si="13" ref="P35:U35">C35*J35</f>
        <v>0</v>
      </c>
      <c r="Q35" s="333">
        <f t="shared" si="13"/>
        <v>0</v>
      </c>
      <c r="R35" s="333">
        <f t="shared" si="13"/>
        <v>0</v>
      </c>
      <c r="S35" s="333">
        <f t="shared" si="13"/>
        <v>0</v>
      </c>
      <c r="T35" s="333">
        <f t="shared" si="13"/>
        <v>0</v>
      </c>
      <c r="U35" s="338">
        <f t="shared" si="13"/>
        <v>0</v>
      </c>
      <c r="V35" s="344">
        <f>SUM(P35:U35)</f>
        <v>0</v>
      </c>
      <c r="W35" s="355"/>
      <c r="X35" s="331"/>
      <c r="Y35" s="223"/>
      <c r="Z35" s="223"/>
      <c r="AA35" s="223"/>
      <c r="AB35" s="223"/>
      <c r="AC35" s="224"/>
      <c r="AD35" s="364"/>
    </row>
    <row r="36" spans="1:30" ht="15">
      <c r="A36" s="707"/>
      <c r="B36" s="634" t="s">
        <v>149</v>
      </c>
      <c r="C36" s="308"/>
      <c r="D36" s="214"/>
      <c r="E36" s="215"/>
      <c r="F36" s="214"/>
      <c r="G36" s="216"/>
      <c r="H36" s="309"/>
      <c r="I36" s="318"/>
      <c r="J36" s="207"/>
      <c r="K36" s="208"/>
      <c r="L36" s="208"/>
      <c r="M36" s="208"/>
      <c r="N36" s="208"/>
      <c r="O36" s="209"/>
      <c r="P36" s="334"/>
      <c r="Q36" s="211"/>
      <c r="R36" s="211"/>
      <c r="S36" s="211"/>
      <c r="T36" s="211"/>
      <c r="U36" s="339"/>
      <c r="V36" s="342"/>
      <c r="W36" s="356">
        <v>24.98</v>
      </c>
      <c r="X36" s="334">
        <f>$P$35*W36%</f>
        <v>0</v>
      </c>
      <c r="Y36" s="211">
        <f>$Q$35*W36%</f>
        <v>0</v>
      </c>
      <c r="Z36" s="211">
        <f>$R$35*W36%</f>
        <v>0</v>
      </c>
      <c r="AA36" s="211">
        <f>$S$35*W36%</f>
        <v>0</v>
      </c>
      <c r="AB36" s="211">
        <f>$T$35*W36%</f>
        <v>0</v>
      </c>
      <c r="AC36" s="218">
        <f>$U$35*W36%</f>
        <v>0</v>
      </c>
      <c r="AD36" s="365">
        <f>SUM(X36:AC36)</f>
        <v>0</v>
      </c>
    </row>
    <row r="37" spans="1:30" ht="15">
      <c r="A37" s="707"/>
      <c r="B37" s="292" t="s">
        <v>292</v>
      </c>
      <c r="C37" s="308"/>
      <c r="D37" s="214"/>
      <c r="E37" s="215"/>
      <c r="F37" s="214"/>
      <c r="G37" s="216"/>
      <c r="H37" s="309"/>
      <c r="I37" s="318"/>
      <c r="J37" s="207"/>
      <c r="K37" s="208"/>
      <c r="L37" s="208"/>
      <c r="M37" s="208"/>
      <c r="N37" s="208"/>
      <c r="O37" s="209"/>
      <c r="P37" s="334"/>
      <c r="Q37" s="211"/>
      <c r="R37" s="211"/>
      <c r="S37" s="211"/>
      <c r="T37" s="211"/>
      <c r="U37" s="339"/>
      <c r="V37" s="342"/>
      <c r="W37" s="356">
        <v>25.45</v>
      </c>
      <c r="X37" s="334">
        <f>$P$35*W37%</f>
        <v>0</v>
      </c>
      <c r="Y37" s="211">
        <f>$Q$35*W37%</f>
        <v>0</v>
      </c>
      <c r="Z37" s="211">
        <f>$R$35*W37%</f>
        <v>0</v>
      </c>
      <c r="AA37" s="211">
        <f>$S$35*W37%</f>
        <v>0</v>
      </c>
      <c r="AB37" s="211">
        <f>$T$35*W37%</f>
        <v>0</v>
      </c>
      <c r="AC37" s="218">
        <f>$U$35*W37%</f>
        <v>0</v>
      </c>
      <c r="AD37" s="365">
        <f>SUM(X37:AC37)</f>
        <v>0</v>
      </c>
    </row>
    <row r="38" spans="1:30" ht="15">
      <c r="A38" s="707"/>
      <c r="B38" s="294" t="s">
        <v>150</v>
      </c>
      <c r="C38" s="308"/>
      <c r="D38" s="214"/>
      <c r="E38" s="215"/>
      <c r="F38" s="214"/>
      <c r="G38" s="216"/>
      <c r="H38" s="309"/>
      <c r="I38" s="318"/>
      <c r="J38" s="207"/>
      <c r="K38" s="208"/>
      <c r="L38" s="208"/>
      <c r="M38" s="208"/>
      <c r="N38" s="208"/>
      <c r="O38" s="209"/>
      <c r="P38" s="334"/>
      <c r="Q38" s="211"/>
      <c r="R38" s="211"/>
      <c r="S38" s="211"/>
      <c r="T38" s="211"/>
      <c r="U38" s="339"/>
      <c r="V38" s="342"/>
      <c r="W38" s="356">
        <v>24.83</v>
      </c>
      <c r="X38" s="334">
        <f>$P$35*W38%</f>
        <v>0</v>
      </c>
      <c r="Y38" s="211">
        <f>$Q$35*W38%</f>
        <v>0</v>
      </c>
      <c r="Z38" s="211">
        <f>$R$35*W38%</f>
        <v>0</v>
      </c>
      <c r="AA38" s="211">
        <f>$S$35*W38%</f>
        <v>0</v>
      </c>
      <c r="AB38" s="211">
        <f>$T$35*W38%</f>
        <v>0</v>
      </c>
      <c r="AC38" s="218">
        <f>$U$35*W38%</f>
        <v>0</v>
      </c>
      <c r="AD38" s="365">
        <f>SUM(X38:AC38)</f>
        <v>0</v>
      </c>
    </row>
    <row r="39" spans="1:30" ht="15.75" thickBot="1">
      <c r="A39" s="708"/>
      <c r="B39" s="295" t="s">
        <v>151</v>
      </c>
      <c r="C39" s="629"/>
      <c r="D39" s="630"/>
      <c r="E39" s="631"/>
      <c r="F39" s="630"/>
      <c r="G39" s="632"/>
      <c r="H39" s="633"/>
      <c r="I39" s="319"/>
      <c r="J39" s="219"/>
      <c r="K39" s="220"/>
      <c r="L39" s="220"/>
      <c r="M39" s="220"/>
      <c r="N39" s="220"/>
      <c r="O39" s="221"/>
      <c r="P39" s="335"/>
      <c r="Q39" s="225"/>
      <c r="R39" s="225"/>
      <c r="S39" s="225"/>
      <c r="T39" s="225"/>
      <c r="U39" s="340"/>
      <c r="V39" s="343"/>
      <c r="W39" s="357">
        <v>24.74</v>
      </c>
      <c r="X39" s="335">
        <f>$P$35*W39%</f>
        <v>0</v>
      </c>
      <c r="Y39" s="225">
        <f>$Q$35*W39%</f>
        <v>0</v>
      </c>
      <c r="Z39" s="225">
        <f>$R$35*W39%</f>
        <v>0</v>
      </c>
      <c r="AA39" s="225">
        <f>$S$35*W39%</f>
        <v>0</v>
      </c>
      <c r="AB39" s="225">
        <f>$T$35*W39%</f>
        <v>0</v>
      </c>
      <c r="AC39" s="226">
        <f>$U$35*W39%</f>
        <v>0</v>
      </c>
      <c r="AD39" s="366">
        <f>SUM(X39:AC39)</f>
        <v>0</v>
      </c>
    </row>
    <row r="40" spans="1:30" ht="15">
      <c r="A40" s="704">
        <v>8</v>
      </c>
      <c r="B40" s="622" t="s">
        <v>35</v>
      </c>
      <c r="C40" s="592">
        <v>4</v>
      </c>
      <c r="D40" s="594"/>
      <c r="E40" s="594">
        <v>1</v>
      </c>
      <c r="F40" s="594"/>
      <c r="G40" s="595">
        <v>1</v>
      </c>
      <c r="H40" s="306"/>
      <c r="I40" s="596">
        <v>6</v>
      </c>
      <c r="J40" s="328"/>
      <c r="K40" s="597"/>
      <c r="L40" s="597"/>
      <c r="M40" s="597"/>
      <c r="N40" s="597"/>
      <c r="O40" s="598"/>
      <c r="P40" s="599">
        <f aca="true" t="shared" si="14" ref="P40:U40">C40*J40</f>
        <v>0</v>
      </c>
      <c r="Q40" s="600">
        <f t="shared" si="14"/>
        <v>0</v>
      </c>
      <c r="R40" s="600">
        <f t="shared" si="14"/>
        <v>0</v>
      </c>
      <c r="S40" s="600">
        <f t="shared" si="14"/>
        <v>0</v>
      </c>
      <c r="T40" s="600">
        <f t="shared" si="14"/>
        <v>0</v>
      </c>
      <c r="U40" s="601">
        <f t="shared" si="14"/>
        <v>0</v>
      </c>
      <c r="V40" s="602">
        <f>SUM(P40:U40)</f>
        <v>0</v>
      </c>
      <c r="W40" s="623"/>
      <c r="X40" s="367"/>
      <c r="Y40" s="604"/>
      <c r="Z40" s="604"/>
      <c r="AA40" s="604"/>
      <c r="AB40" s="604"/>
      <c r="AC40" s="605"/>
      <c r="AD40" s="361"/>
    </row>
    <row r="41" spans="1:30" ht="15">
      <c r="A41" s="699"/>
      <c r="B41" s="292" t="s">
        <v>293</v>
      </c>
      <c r="C41" s="410"/>
      <c r="D41" s="206"/>
      <c r="E41" s="206"/>
      <c r="F41" s="206"/>
      <c r="G41" s="213"/>
      <c r="H41" s="307"/>
      <c r="I41" s="315"/>
      <c r="J41" s="207"/>
      <c r="K41" s="208"/>
      <c r="L41" s="208"/>
      <c r="M41" s="208"/>
      <c r="N41" s="208"/>
      <c r="O41" s="209"/>
      <c r="P41" s="334"/>
      <c r="Q41" s="211"/>
      <c r="R41" s="211"/>
      <c r="S41" s="211"/>
      <c r="T41" s="211"/>
      <c r="U41" s="339"/>
      <c r="V41" s="342"/>
      <c r="W41" s="351">
        <v>55.28</v>
      </c>
      <c r="X41" s="334">
        <f>$P$40*W41%</f>
        <v>0</v>
      </c>
      <c r="Y41" s="211">
        <f>$Q$40*W41%</f>
        <v>0</v>
      </c>
      <c r="Z41" s="211">
        <f>$R$40*W41%</f>
        <v>0</v>
      </c>
      <c r="AA41" s="211">
        <f>$S$40*W41%</f>
        <v>0</v>
      </c>
      <c r="AB41" s="211">
        <f>$T$40*W41%</f>
        <v>0</v>
      </c>
      <c r="AC41" s="218">
        <f>$U$40*W41%</f>
        <v>0</v>
      </c>
      <c r="AD41" s="365">
        <f>SUM(X41:AC41)</f>
        <v>0</v>
      </c>
    </row>
    <row r="42" spans="1:30" ht="15.75" thickBot="1">
      <c r="A42" s="705"/>
      <c r="B42" s="636" t="s">
        <v>152</v>
      </c>
      <c r="C42" s="481"/>
      <c r="D42" s="483"/>
      <c r="E42" s="483"/>
      <c r="F42" s="483"/>
      <c r="G42" s="484"/>
      <c r="H42" s="485"/>
      <c r="I42" s="589"/>
      <c r="J42" s="487"/>
      <c r="K42" s="488"/>
      <c r="L42" s="488"/>
      <c r="M42" s="488"/>
      <c r="N42" s="488"/>
      <c r="O42" s="489"/>
      <c r="P42" s="490"/>
      <c r="Q42" s="491"/>
      <c r="R42" s="491"/>
      <c r="S42" s="491"/>
      <c r="T42" s="491"/>
      <c r="U42" s="492"/>
      <c r="V42" s="493"/>
      <c r="W42" s="619">
        <v>44.72</v>
      </c>
      <c r="X42" s="490">
        <f>$P$40*W42%</f>
        <v>0</v>
      </c>
      <c r="Y42" s="491">
        <f>$Q$40*W42%</f>
        <v>0</v>
      </c>
      <c r="Z42" s="491">
        <f>$R$40*W42%</f>
        <v>0</v>
      </c>
      <c r="AA42" s="491">
        <f>$S$40*W42%</f>
        <v>0</v>
      </c>
      <c r="AB42" s="491">
        <f>$T$40*W42%</f>
        <v>0</v>
      </c>
      <c r="AC42" s="495">
        <f>$U$40*W42%</f>
        <v>0</v>
      </c>
      <c r="AD42" s="496">
        <f>SUM(X42:AC42)</f>
        <v>0</v>
      </c>
    </row>
    <row r="43" spans="1:30" ht="15">
      <c r="A43" s="698">
        <v>9</v>
      </c>
      <c r="B43" s="291" t="s">
        <v>36</v>
      </c>
      <c r="C43" s="578">
        <v>3</v>
      </c>
      <c r="D43" s="607"/>
      <c r="E43" s="607">
        <v>1</v>
      </c>
      <c r="F43" s="607"/>
      <c r="G43" s="608">
        <v>1</v>
      </c>
      <c r="H43" s="609"/>
      <c r="I43" s="320">
        <v>5</v>
      </c>
      <c r="J43" s="329"/>
      <c r="K43" s="222"/>
      <c r="L43" s="222"/>
      <c r="M43" s="222"/>
      <c r="N43" s="222"/>
      <c r="O43" s="330"/>
      <c r="P43" s="332">
        <f aca="true" t="shared" si="15" ref="P43:U43">C43*J43</f>
        <v>0</v>
      </c>
      <c r="Q43" s="333">
        <f t="shared" si="15"/>
        <v>0</v>
      </c>
      <c r="R43" s="333">
        <f t="shared" si="15"/>
        <v>0</v>
      </c>
      <c r="S43" s="333">
        <f t="shared" si="15"/>
        <v>0</v>
      </c>
      <c r="T43" s="333">
        <f t="shared" si="15"/>
        <v>0</v>
      </c>
      <c r="U43" s="338">
        <f t="shared" si="15"/>
        <v>0</v>
      </c>
      <c r="V43" s="344">
        <f>SUM(P43:U43)</f>
        <v>0</v>
      </c>
      <c r="W43" s="355"/>
      <c r="X43" s="331"/>
      <c r="Y43" s="223"/>
      <c r="Z43" s="223"/>
      <c r="AA43" s="223"/>
      <c r="AB43" s="223"/>
      <c r="AC43" s="224"/>
      <c r="AD43" s="364"/>
    </row>
    <row r="44" spans="1:30" ht="15">
      <c r="A44" s="699"/>
      <c r="B44" s="292" t="s">
        <v>294</v>
      </c>
      <c r="C44" s="411"/>
      <c r="D44" s="212"/>
      <c r="E44" s="212"/>
      <c r="F44" s="212"/>
      <c r="G44" s="213"/>
      <c r="H44" s="307"/>
      <c r="I44" s="321"/>
      <c r="J44" s="207"/>
      <c r="K44" s="208"/>
      <c r="L44" s="208"/>
      <c r="M44" s="208"/>
      <c r="N44" s="208"/>
      <c r="O44" s="209"/>
      <c r="P44" s="334"/>
      <c r="Q44" s="211"/>
      <c r="R44" s="211"/>
      <c r="S44" s="211"/>
      <c r="T44" s="211"/>
      <c r="U44" s="339"/>
      <c r="V44" s="342"/>
      <c r="W44" s="356">
        <v>52.27</v>
      </c>
      <c r="X44" s="334">
        <f>$P$43*W44%</f>
        <v>0</v>
      </c>
      <c r="Y44" s="211">
        <f>$Q$43*W44%</f>
        <v>0</v>
      </c>
      <c r="Z44" s="211">
        <f>$R$43*W44%</f>
        <v>0</v>
      </c>
      <c r="AA44" s="211">
        <f>$S$43*W44%</f>
        <v>0</v>
      </c>
      <c r="AB44" s="211">
        <f>$T$43*W44%</f>
        <v>0</v>
      </c>
      <c r="AC44" s="218">
        <f>$U$43*W44%</f>
        <v>0</v>
      </c>
      <c r="AD44" s="365">
        <f>SUM(X44:AC44)</f>
        <v>0</v>
      </c>
    </row>
    <row r="45" spans="1:30" ht="15.75" thickBot="1">
      <c r="A45" s="700"/>
      <c r="B45" s="295" t="s">
        <v>153</v>
      </c>
      <c r="C45" s="579"/>
      <c r="D45" s="611"/>
      <c r="E45" s="611"/>
      <c r="F45" s="611"/>
      <c r="G45" s="612"/>
      <c r="H45" s="633"/>
      <c r="I45" s="322"/>
      <c r="J45" s="219"/>
      <c r="K45" s="220"/>
      <c r="L45" s="220"/>
      <c r="M45" s="220"/>
      <c r="N45" s="220"/>
      <c r="O45" s="221"/>
      <c r="P45" s="335"/>
      <c r="Q45" s="225"/>
      <c r="R45" s="225"/>
      <c r="S45" s="225"/>
      <c r="T45" s="225"/>
      <c r="U45" s="340"/>
      <c r="V45" s="343"/>
      <c r="W45" s="357">
        <v>47.73</v>
      </c>
      <c r="X45" s="335">
        <f>$P$43*W45%</f>
        <v>0</v>
      </c>
      <c r="Y45" s="225">
        <f>$Q$43*W45%</f>
        <v>0</v>
      </c>
      <c r="Z45" s="225">
        <f>$R$43*W45%</f>
        <v>0</v>
      </c>
      <c r="AA45" s="225">
        <f>$S$43*W45%</f>
        <v>0</v>
      </c>
      <c r="AB45" s="225">
        <f>$T$43*W45%</f>
        <v>0</v>
      </c>
      <c r="AC45" s="226">
        <f>$U$43*W45%</f>
        <v>0</v>
      </c>
      <c r="AD45" s="366">
        <f>SUM(X45:AC45)</f>
        <v>0</v>
      </c>
    </row>
    <row r="46" spans="1:30" ht="15">
      <c r="A46" s="704">
        <v>10</v>
      </c>
      <c r="B46" s="615" t="s">
        <v>326</v>
      </c>
      <c r="C46" s="305">
        <v>4</v>
      </c>
      <c r="D46" s="637"/>
      <c r="E46" s="637">
        <v>2</v>
      </c>
      <c r="F46" s="637"/>
      <c r="G46" s="595"/>
      <c r="H46" s="638"/>
      <c r="I46" s="639">
        <v>6</v>
      </c>
      <c r="J46" s="328"/>
      <c r="K46" s="597"/>
      <c r="L46" s="597"/>
      <c r="M46" s="597"/>
      <c r="N46" s="597"/>
      <c r="O46" s="598"/>
      <c r="P46" s="599">
        <f aca="true" t="shared" si="16" ref="P46:U46">C46*J46</f>
        <v>0</v>
      </c>
      <c r="Q46" s="600">
        <f t="shared" si="16"/>
        <v>0</v>
      </c>
      <c r="R46" s="600">
        <f t="shared" si="16"/>
        <v>0</v>
      </c>
      <c r="S46" s="600">
        <f t="shared" si="16"/>
        <v>0</v>
      </c>
      <c r="T46" s="600">
        <f t="shared" si="16"/>
        <v>0</v>
      </c>
      <c r="U46" s="601">
        <f t="shared" si="16"/>
        <v>0</v>
      </c>
      <c r="V46" s="602">
        <f>SUM(P46:U46)</f>
        <v>0</v>
      </c>
      <c r="W46" s="623"/>
      <c r="X46" s="367"/>
      <c r="Y46" s="604"/>
      <c r="Z46" s="604"/>
      <c r="AA46" s="604"/>
      <c r="AB46" s="604"/>
      <c r="AC46" s="605"/>
      <c r="AD46" s="361"/>
    </row>
    <row r="47" spans="1:30" ht="15">
      <c r="A47" s="699"/>
      <c r="B47" s="294" t="s">
        <v>154</v>
      </c>
      <c r="C47" s="411"/>
      <c r="D47" s="212"/>
      <c r="E47" s="212"/>
      <c r="F47" s="212"/>
      <c r="G47" s="213"/>
      <c r="H47" s="309"/>
      <c r="I47" s="321"/>
      <c r="J47" s="207"/>
      <c r="K47" s="208"/>
      <c r="L47" s="208"/>
      <c r="M47" s="208"/>
      <c r="N47" s="208"/>
      <c r="O47" s="209"/>
      <c r="P47" s="334"/>
      <c r="Q47" s="211"/>
      <c r="R47" s="211"/>
      <c r="S47" s="211"/>
      <c r="T47" s="211"/>
      <c r="U47" s="339"/>
      <c r="V47" s="342"/>
      <c r="W47" s="356">
        <v>25.73</v>
      </c>
      <c r="X47" s="334">
        <f>$P$46*W47%</f>
        <v>0</v>
      </c>
      <c r="Y47" s="211">
        <f>$Q$46*W47%</f>
        <v>0</v>
      </c>
      <c r="Z47" s="211">
        <f>$R$46*W47%</f>
        <v>0</v>
      </c>
      <c r="AA47" s="211">
        <f>$S$46*W47%</f>
        <v>0</v>
      </c>
      <c r="AB47" s="211">
        <f>$T$46*W47%</f>
        <v>0</v>
      </c>
      <c r="AC47" s="218">
        <f>$U$46*W47%</f>
        <v>0</v>
      </c>
      <c r="AD47" s="365">
        <f>SUM(X47:AC47)</f>
        <v>0</v>
      </c>
    </row>
    <row r="48" spans="1:30" ht="15">
      <c r="A48" s="699"/>
      <c r="B48" s="292" t="s">
        <v>295</v>
      </c>
      <c r="C48" s="411"/>
      <c r="D48" s="212"/>
      <c r="E48" s="212"/>
      <c r="F48" s="212"/>
      <c r="G48" s="213"/>
      <c r="H48" s="309"/>
      <c r="I48" s="321"/>
      <c r="J48" s="207"/>
      <c r="K48" s="208"/>
      <c r="L48" s="208"/>
      <c r="M48" s="208"/>
      <c r="N48" s="208"/>
      <c r="O48" s="209"/>
      <c r="P48" s="334"/>
      <c r="Q48" s="211"/>
      <c r="R48" s="211"/>
      <c r="S48" s="211"/>
      <c r="T48" s="211"/>
      <c r="U48" s="339"/>
      <c r="V48" s="342"/>
      <c r="W48" s="356">
        <v>24.17</v>
      </c>
      <c r="X48" s="334">
        <f>$P$46*W48%</f>
        <v>0</v>
      </c>
      <c r="Y48" s="211">
        <f>$Q$46*W48%</f>
        <v>0</v>
      </c>
      <c r="Z48" s="211">
        <f>$R$46*W48%</f>
        <v>0</v>
      </c>
      <c r="AA48" s="211">
        <f>$S$46*W48%</f>
        <v>0</v>
      </c>
      <c r="AB48" s="211">
        <f>$T$46*W48%</f>
        <v>0</v>
      </c>
      <c r="AC48" s="218">
        <f>$U$46*W48%</f>
        <v>0</v>
      </c>
      <c r="AD48" s="365">
        <f>SUM(X48:AC48)</f>
        <v>0</v>
      </c>
    </row>
    <row r="49" spans="1:30" ht="15">
      <c r="A49" s="699"/>
      <c r="B49" s="292" t="s">
        <v>296</v>
      </c>
      <c r="C49" s="411"/>
      <c r="D49" s="212"/>
      <c r="E49" s="212"/>
      <c r="F49" s="212"/>
      <c r="G49" s="213"/>
      <c r="H49" s="309"/>
      <c r="I49" s="321"/>
      <c r="J49" s="207"/>
      <c r="K49" s="208"/>
      <c r="L49" s="208"/>
      <c r="M49" s="208"/>
      <c r="N49" s="208"/>
      <c r="O49" s="209"/>
      <c r="P49" s="334"/>
      <c r="Q49" s="211"/>
      <c r="R49" s="211"/>
      <c r="S49" s="211"/>
      <c r="T49" s="211"/>
      <c r="U49" s="339"/>
      <c r="V49" s="342"/>
      <c r="W49" s="358">
        <v>25.7</v>
      </c>
      <c r="X49" s="334">
        <f>$P$46*W49%</f>
        <v>0</v>
      </c>
      <c r="Y49" s="211">
        <f>$Q$46*W49%</f>
        <v>0</v>
      </c>
      <c r="Z49" s="211">
        <f>$R$46*W49%</f>
        <v>0</v>
      </c>
      <c r="AA49" s="211">
        <f>$S$46*W49%</f>
        <v>0</v>
      </c>
      <c r="AB49" s="211">
        <f>$T$46*W49%</f>
        <v>0</v>
      </c>
      <c r="AC49" s="218">
        <f>$U$46*W49%</f>
        <v>0</v>
      </c>
      <c r="AD49" s="365">
        <f>SUM(X49:AC49)</f>
        <v>0</v>
      </c>
    </row>
    <row r="50" spans="1:30" ht="15.75" thickBot="1">
      <c r="A50" s="705"/>
      <c r="B50" s="636" t="s">
        <v>155</v>
      </c>
      <c r="C50" s="635"/>
      <c r="D50" s="640"/>
      <c r="E50" s="640"/>
      <c r="F50" s="640"/>
      <c r="G50" s="484"/>
      <c r="H50" s="485"/>
      <c r="I50" s="641"/>
      <c r="J50" s="487"/>
      <c r="K50" s="488"/>
      <c r="L50" s="488"/>
      <c r="M50" s="488"/>
      <c r="N50" s="488"/>
      <c r="O50" s="489"/>
      <c r="P50" s="490"/>
      <c r="Q50" s="491"/>
      <c r="R50" s="491"/>
      <c r="S50" s="491"/>
      <c r="T50" s="491"/>
      <c r="U50" s="492"/>
      <c r="V50" s="493"/>
      <c r="W50" s="642">
        <v>24.4</v>
      </c>
      <c r="X50" s="490">
        <f>$P$46*W50%</f>
        <v>0</v>
      </c>
      <c r="Y50" s="491">
        <f>$Q$46*W50%</f>
        <v>0</v>
      </c>
      <c r="Z50" s="491">
        <f>$R$46*W50%</f>
        <v>0</v>
      </c>
      <c r="AA50" s="491">
        <f>$S$46*W50%</f>
        <v>0</v>
      </c>
      <c r="AB50" s="491">
        <f>$T$46*W50%</f>
        <v>0</v>
      </c>
      <c r="AC50" s="495">
        <f>$U$46*W50%</f>
        <v>0</v>
      </c>
      <c r="AD50" s="366">
        <f>SUM(X50:AC50)</f>
        <v>0</v>
      </c>
    </row>
    <row r="51" spans="1:30" ht="15">
      <c r="A51" s="698">
        <v>11</v>
      </c>
      <c r="B51" s="291" t="s">
        <v>37</v>
      </c>
      <c r="C51" s="580">
        <v>4</v>
      </c>
      <c r="D51" s="617"/>
      <c r="E51" s="607">
        <v>1</v>
      </c>
      <c r="F51" s="617"/>
      <c r="G51" s="608">
        <v>1</v>
      </c>
      <c r="H51" s="609"/>
      <c r="I51" s="323">
        <v>6</v>
      </c>
      <c r="J51" s="329"/>
      <c r="K51" s="222"/>
      <c r="L51" s="222"/>
      <c r="M51" s="222"/>
      <c r="N51" s="222"/>
      <c r="O51" s="330"/>
      <c r="P51" s="332">
        <f aca="true" t="shared" si="17" ref="P51:U51">C51*J51</f>
        <v>0</v>
      </c>
      <c r="Q51" s="333">
        <f t="shared" si="17"/>
        <v>0</v>
      </c>
      <c r="R51" s="333">
        <f t="shared" si="17"/>
        <v>0</v>
      </c>
      <c r="S51" s="333">
        <f t="shared" si="17"/>
        <v>0</v>
      </c>
      <c r="T51" s="333">
        <f t="shared" si="17"/>
        <v>0</v>
      </c>
      <c r="U51" s="338">
        <f t="shared" si="17"/>
        <v>0</v>
      </c>
      <c r="V51" s="344">
        <f>SUM(P51:U51)</f>
        <v>0</v>
      </c>
      <c r="W51" s="350"/>
      <c r="X51" s="331"/>
      <c r="Y51" s="223"/>
      <c r="Z51" s="223"/>
      <c r="AA51" s="223"/>
      <c r="AB51" s="223"/>
      <c r="AC51" s="224"/>
      <c r="AD51" s="364"/>
    </row>
    <row r="52" spans="1:30" ht="15">
      <c r="A52" s="699"/>
      <c r="B52" s="292" t="s">
        <v>297</v>
      </c>
      <c r="C52" s="410"/>
      <c r="D52" s="206"/>
      <c r="E52" s="212"/>
      <c r="F52" s="206"/>
      <c r="G52" s="213"/>
      <c r="H52" s="307"/>
      <c r="I52" s="324"/>
      <c r="J52" s="207"/>
      <c r="K52" s="208"/>
      <c r="L52" s="208"/>
      <c r="M52" s="208"/>
      <c r="N52" s="208"/>
      <c r="O52" s="209"/>
      <c r="P52" s="334"/>
      <c r="Q52" s="211"/>
      <c r="R52" s="211"/>
      <c r="S52" s="211"/>
      <c r="T52" s="211"/>
      <c r="U52" s="339"/>
      <c r="V52" s="342"/>
      <c r="W52" s="356">
        <v>37.33</v>
      </c>
      <c r="X52" s="334">
        <f>$P$51*W52%</f>
        <v>0</v>
      </c>
      <c r="Y52" s="211">
        <f>$Q$51*W52%</f>
        <v>0</v>
      </c>
      <c r="Z52" s="211">
        <f>$R$51*W52%</f>
        <v>0</v>
      </c>
      <c r="AA52" s="211">
        <f>$S$51*W52%</f>
        <v>0</v>
      </c>
      <c r="AB52" s="211">
        <f>$T$51*W52%</f>
        <v>0</v>
      </c>
      <c r="AC52" s="218">
        <f>$U$51*W52%</f>
        <v>0</v>
      </c>
      <c r="AD52" s="365">
        <f>SUM(X52:AC52)</f>
        <v>0</v>
      </c>
    </row>
    <row r="53" spans="1:30" ht="15">
      <c r="A53" s="699"/>
      <c r="B53" s="294" t="s">
        <v>156</v>
      </c>
      <c r="C53" s="410"/>
      <c r="D53" s="206"/>
      <c r="E53" s="212"/>
      <c r="F53" s="206"/>
      <c r="G53" s="213"/>
      <c r="H53" s="307"/>
      <c r="I53" s="324"/>
      <c r="J53" s="207"/>
      <c r="K53" s="208"/>
      <c r="L53" s="208"/>
      <c r="M53" s="208"/>
      <c r="N53" s="208"/>
      <c r="O53" s="209"/>
      <c r="P53" s="334"/>
      <c r="Q53" s="211"/>
      <c r="R53" s="211"/>
      <c r="S53" s="211"/>
      <c r="T53" s="211"/>
      <c r="U53" s="339"/>
      <c r="V53" s="342"/>
      <c r="W53" s="356">
        <v>12.45</v>
      </c>
      <c r="X53" s="334">
        <f>$P$51*W53%</f>
        <v>0</v>
      </c>
      <c r="Y53" s="211">
        <f>$Q$51*W53%</f>
        <v>0</v>
      </c>
      <c r="Z53" s="211">
        <f>$R$51*W53%</f>
        <v>0</v>
      </c>
      <c r="AA53" s="211">
        <f>$S$51*W53%</f>
        <v>0</v>
      </c>
      <c r="AB53" s="211">
        <f>$T$51*W53%</f>
        <v>0</v>
      </c>
      <c r="AC53" s="218">
        <f>$U$51*W53%</f>
        <v>0</v>
      </c>
      <c r="AD53" s="365">
        <f>SUM(X53:AC53)</f>
        <v>0</v>
      </c>
    </row>
    <row r="54" spans="1:30" ht="15.75" thickBot="1">
      <c r="A54" s="700"/>
      <c r="B54" s="295" t="s">
        <v>157</v>
      </c>
      <c r="C54" s="581"/>
      <c r="D54" s="618"/>
      <c r="E54" s="611"/>
      <c r="F54" s="618"/>
      <c r="G54" s="612"/>
      <c r="H54" s="613"/>
      <c r="I54" s="325"/>
      <c r="J54" s="219"/>
      <c r="K54" s="220"/>
      <c r="L54" s="220"/>
      <c r="M54" s="220"/>
      <c r="N54" s="220"/>
      <c r="O54" s="221"/>
      <c r="P54" s="335"/>
      <c r="Q54" s="225"/>
      <c r="R54" s="225"/>
      <c r="S54" s="225"/>
      <c r="T54" s="225"/>
      <c r="U54" s="340"/>
      <c r="V54" s="343"/>
      <c r="W54" s="357">
        <v>50.22</v>
      </c>
      <c r="X54" s="335">
        <f>$P$51*W54%</f>
        <v>0</v>
      </c>
      <c r="Y54" s="225">
        <f>$Q$51*W54%</f>
        <v>0</v>
      </c>
      <c r="Z54" s="225">
        <f>$R$51*W54%</f>
        <v>0</v>
      </c>
      <c r="AA54" s="225">
        <f>$S$51*W54%</f>
        <v>0</v>
      </c>
      <c r="AB54" s="225">
        <f>$T$51*W54%</f>
        <v>0</v>
      </c>
      <c r="AC54" s="226">
        <f>$U$51*W54%</f>
        <v>0</v>
      </c>
      <c r="AD54" s="366">
        <f>SUM(X54:AC54)</f>
        <v>0</v>
      </c>
    </row>
    <row r="55" spans="1:30" ht="15">
      <c r="A55" s="693">
        <v>12</v>
      </c>
      <c r="B55" s="622" t="s">
        <v>26</v>
      </c>
      <c r="C55" s="592">
        <v>3</v>
      </c>
      <c r="D55" s="594"/>
      <c r="E55" s="637">
        <v>1</v>
      </c>
      <c r="F55" s="594"/>
      <c r="G55" s="595">
        <v>1</v>
      </c>
      <c r="H55" s="306"/>
      <c r="I55" s="596">
        <v>5</v>
      </c>
      <c r="J55" s="328"/>
      <c r="K55" s="597"/>
      <c r="L55" s="597"/>
      <c r="M55" s="597"/>
      <c r="N55" s="597"/>
      <c r="O55" s="598"/>
      <c r="P55" s="599">
        <f aca="true" t="shared" si="18" ref="P55:U55">C55*J55</f>
        <v>0</v>
      </c>
      <c r="Q55" s="600">
        <f t="shared" si="18"/>
        <v>0</v>
      </c>
      <c r="R55" s="600">
        <f t="shared" si="18"/>
        <v>0</v>
      </c>
      <c r="S55" s="600">
        <f t="shared" si="18"/>
        <v>0</v>
      </c>
      <c r="T55" s="600">
        <f t="shared" si="18"/>
        <v>0</v>
      </c>
      <c r="U55" s="601">
        <f t="shared" si="18"/>
        <v>0</v>
      </c>
      <c r="V55" s="602">
        <f>SUM(P55:U55)</f>
        <v>0</v>
      </c>
      <c r="W55" s="623"/>
      <c r="X55" s="367"/>
      <c r="Y55" s="604"/>
      <c r="Z55" s="604"/>
      <c r="AA55" s="604"/>
      <c r="AB55" s="604"/>
      <c r="AC55" s="605"/>
      <c r="AD55" s="364"/>
    </row>
    <row r="56" spans="1:30" ht="15">
      <c r="A56" s="694"/>
      <c r="B56" s="292" t="s">
        <v>298</v>
      </c>
      <c r="C56" s="410"/>
      <c r="D56" s="206"/>
      <c r="E56" s="212"/>
      <c r="F56" s="206"/>
      <c r="G56" s="213"/>
      <c r="H56" s="307"/>
      <c r="I56" s="315"/>
      <c r="J56" s="207"/>
      <c r="K56" s="208"/>
      <c r="L56" s="208"/>
      <c r="M56" s="208"/>
      <c r="N56" s="208"/>
      <c r="O56" s="209"/>
      <c r="P56" s="334"/>
      <c r="Q56" s="211"/>
      <c r="R56" s="211"/>
      <c r="S56" s="211"/>
      <c r="T56" s="211"/>
      <c r="U56" s="339"/>
      <c r="V56" s="342"/>
      <c r="W56" s="351">
        <v>45.09</v>
      </c>
      <c r="X56" s="334">
        <f>$P$55*W56%</f>
        <v>0</v>
      </c>
      <c r="Y56" s="211">
        <f>$Q$55*W56%</f>
        <v>0</v>
      </c>
      <c r="Z56" s="211">
        <f>$R$55*W56%</f>
        <v>0</v>
      </c>
      <c r="AA56" s="211">
        <f>$S$55*W56%</f>
        <v>0</v>
      </c>
      <c r="AB56" s="211">
        <f>$T$55*W56%</f>
        <v>0</v>
      </c>
      <c r="AC56" s="218">
        <f>$U$55*W56%</f>
        <v>0</v>
      </c>
      <c r="AD56" s="365">
        <f>SUM(X56:AC56)</f>
        <v>0</v>
      </c>
    </row>
    <row r="57" spans="1:30" ht="15.75" thickBot="1">
      <c r="A57" s="695"/>
      <c r="B57" s="636" t="s">
        <v>299</v>
      </c>
      <c r="C57" s="481"/>
      <c r="D57" s="483"/>
      <c r="E57" s="640"/>
      <c r="F57" s="483"/>
      <c r="G57" s="484"/>
      <c r="H57" s="485"/>
      <c r="I57" s="589"/>
      <c r="J57" s="487"/>
      <c r="K57" s="488"/>
      <c r="L57" s="488"/>
      <c r="M57" s="488"/>
      <c r="N57" s="488"/>
      <c r="O57" s="489"/>
      <c r="P57" s="490"/>
      <c r="Q57" s="491"/>
      <c r="R57" s="491"/>
      <c r="S57" s="491"/>
      <c r="T57" s="491"/>
      <c r="U57" s="492"/>
      <c r="V57" s="493"/>
      <c r="W57" s="619">
        <v>54.91</v>
      </c>
      <c r="X57" s="490">
        <f>$P$55*W57%</f>
        <v>0</v>
      </c>
      <c r="Y57" s="491">
        <f>$Q$55*W57%</f>
        <v>0</v>
      </c>
      <c r="Z57" s="491">
        <f>$R$55*W57%</f>
        <v>0</v>
      </c>
      <c r="AA57" s="491">
        <f>$S$55*W57%</f>
        <v>0</v>
      </c>
      <c r="AB57" s="491">
        <f>$T$55*W57%</f>
        <v>0</v>
      </c>
      <c r="AC57" s="495">
        <f>$U$55*W57%</f>
        <v>0</v>
      </c>
      <c r="AD57" s="496">
        <f>SUM(X57:AC57)</f>
        <v>0</v>
      </c>
    </row>
    <row r="58" spans="1:30" ht="15">
      <c r="A58" s="698">
        <v>13</v>
      </c>
      <c r="B58" s="296" t="s">
        <v>38</v>
      </c>
      <c r="C58" s="578">
        <v>2</v>
      </c>
      <c r="D58" s="607"/>
      <c r="E58" s="607"/>
      <c r="F58" s="607"/>
      <c r="G58" s="627"/>
      <c r="H58" s="628"/>
      <c r="I58" s="317">
        <v>2</v>
      </c>
      <c r="J58" s="329"/>
      <c r="K58" s="222"/>
      <c r="L58" s="222"/>
      <c r="M58" s="222"/>
      <c r="N58" s="222"/>
      <c r="O58" s="330"/>
      <c r="P58" s="332">
        <f aca="true" t="shared" si="19" ref="P58:U58">C58*J58</f>
        <v>0</v>
      </c>
      <c r="Q58" s="333">
        <f t="shared" si="19"/>
        <v>0</v>
      </c>
      <c r="R58" s="333">
        <f t="shared" si="19"/>
        <v>0</v>
      </c>
      <c r="S58" s="333">
        <f t="shared" si="19"/>
        <v>0</v>
      </c>
      <c r="T58" s="333">
        <f t="shared" si="19"/>
        <v>0</v>
      </c>
      <c r="U58" s="338">
        <f t="shared" si="19"/>
        <v>0</v>
      </c>
      <c r="V58" s="414">
        <f>SUM(P58:U58)</f>
        <v>0</v>
      </c>
      <c r="W58" s="354"/>
      <c r="X58" s="331"/>
      <c r="Y58" s="223"/>
      <c r="Z58" s="223"/>
      <c r="AA58" s="223"/>
      <c r="AB58" s="223"/>
      <c r="AC58" s="224"/>
      <c r="AD58" s="364"/>
    </row>
    <row r="59" spans="1:30" ht="15">
      <c r="A59" s="699"/>
      <c r="B59" s="297" t="s">
        <v>300</v>
      </c>
      <c r="C59" s="411"/>
      <c r="D59" s="212"/>
      <c r="E59" s="212"/>
      <c r="F59" s="212"/>
      <c r="G59" s="217"/>
      <c r="H59" s="310"/>
      <c r="I59" s="312"/>
      <c r="J59" s="207"/>
      <c r="K59" s="208"/>
      <c r="L59" s="208"/>
      <c r="M59" s="208"/>
      <c r="N59" s="208"/>
      <c r="O59" s="209"/>
      <c r="P59" s="334"/>
      <c r="Q59" s="211"/>
      <c r="R59" s="211"/>
      <c r="S59" s="211"/>
      <c r="T59" s="211"/>
      <c r="U59" s="339"/>
      <c r="V59" s="342"/>
      <c r="W59" s="356">
        <v>10.17</v>
      </c>
      <c r="X59" s="334">
        <f>$P$58*W59%</f>
        <v>0</v>
      </c>
      <c r="Y59" s="211">
        <f>$Q$58*W59%</f>
        <v>0</v>
      </c>
      <c r="Z59" s="211">
        <f>$R$58*W59%</f>
        <v>0</v>
      </c>
      <c r="AA59" s="211">
        <f>$S$58*W59%</f>
        <v>0</v>
      </c>
      <c r="AB59" s="211">
        <f>$T$58*W59%</f>
        <v>0</v>
      </c>
      <c r="AC59" s="218">
        <f>$U$58*W59%</f>
        <v>0</v>
      </c>
      <c r="AD59" s="365">
        <f>SUM(X59:AC59)</f>
        <v>0</v>
      </c>
    </row>
    <row r="60" spans="1:30" ht="15">
      <c r="A60" s="699"/>
      <c r="B60" s="297" t="s">
        <v>301</v>
      </c>
      <c r="C60" s="411"/>
      <c r="D60" s="212"/>
      <c r="E60" s="212"/>
      <c r="F60" s="212"/>
      <c r="G60" s="213"/>
      <c r="H60" s="309"/>
      <c r="I60" s="312"/>
      <c r="J60" s="207"/>
      <c r="K60" s="208"/>
      <c r="L60" s="208"/>
      <c r="M60" s="208"/>
      <c r="N60" s="208"/>
      <c r="O60" s="209"/>
      <c r="P60" s="334"/>
      <c r="Q60" s="211"/>
      <c r="R60" s="211"/>
      <c r="S60" s="211"/>
      <c r="T60" s="211"/>
      <c r="U60" s="339"/>
      <c r="V60" s="342"/>
      <c r="W60" s="356">
        <v>9.59</v>
      </c>
      <c r="X60" s="334">
        <f>$P$58*W60%</f>
        <v>0</v>
      </c>
      <c r="Y60" s="211">
        <f>$Q$58*W60%</f>
        <v>0</v>
      </c>
      <c r="Z60" s="211">
        <f>$R$58*W60%</f>
        <v>0</v>
      </c>
      <c r="AA60" s="211">
        <f>$S$58*W60%</f>
        <v>0</v>
      </c>
      <c r="AB60" s="211">
        <f>$T$58*W60%</f>
        <v>0</v>
      </c>
      <c r="AC60" s="218">
        <f>$U$58*W60%</f>
        <v>0</v>
      </c>
      <c r="AD60" s="365">
        <f>SUM(X60:AC60)</f>
        <v>0</v>
      </c>
    </row>
    <row r="61" spans="1:30" ht="15.75" thickBot="1">
      <c r="A61" s="700"/>
      <c r="B61" s="646" t="s">
        <v>160</v>
      </c>
      <c r="C61" s="579"/>
      <c r="D61" s="611"/>
      <c r="E61" s="611"/>
      <c r="F61" s="611"/>
      <c r="G61" s="612"/>
      <c r="H61" s="633"/>
      <c r="I61" s="313"/>
      <c r="J61" s="219"/>
      <c r="K61" s="220"/>
      <c r="L61" s="220"/>
      <c r="M61" s="220"/>
      <c r="N61" s="220"/>
      <c r="O61" s="221"/>
      <c r="P61" s="335"/>
      <c r="Q61" s="225"/>
      <c r="R61" s="225"/>
      <c r="S61" s="225"/>
      <c r="T61" s="225"/>
      <c r="U61" s="340"/>
      <c r="V61" s="343"/>
      <c r="W61" s="357">
        <v>80.24</v>
      </c>
      <c r="X61" s="335">
        <f>$P$58*W61%</f>
        <v>0</v>
      </c>
      <c r="Y61" s="225">
        <f>$Q$58*W61%</f>
        <v>0</v>
      </c>
      <c r="Z61" s="225">
        <f>$R$58*W61%</f>
        <v>0</v>
      </c>
      <c r="AA61" s="225">
        <f>$S$58*W61%</f>
        <v>0</v>
      </c>
      <c r="AB61" s="225">
        <f>$T$58*W61%</f>
        <v>0</v>
      </c>
      <c r="AC61" s="226">
        <f>$U$58*W61%</f>
        <v>0</v>
      </c>
      <c r="AD61" s="366">
        <f>SUM(X61:AC61)</f>
        <v>0</v>
      </c>
    </row>
    <row r="62" spans="1:30" ht="15">
      <c r="A62" s="698">
        <v>14</v>
      </c>
      <c r="B62" s="298" t="s">
        <v>39</v>
      </c>
      <c r="C62" s="580">
        <v>4</v>
      </c>
      <c r="D62" s="617"/>
      <c r="E62" s="617">
        <v>1</v>
      </c>
      <c r="F62" s="617"/>
      <c r="G62" s="608">
        <v>1</v>
      </c>
      <c r="H62" s="609"/>
      <c r="I62" s="314">
        <v>6</v>
      </c>
      <c r="J62" s="329"/>
      <c r="K62" s="222"/>
      <c r="L62" s="222"/>
      <c r="M62" s="222"/>
      <c r="N62" s="222"/>
      <c r="O62" s="330"/>
      <c r="P62" s="332">
        <f aca="true" t="shared" si="20" ref="P62:U62">C62*J62</f>
        <v>0</v>
      </c>
      <c r="Q62" s="333">
        <f t="shared" si="20"/>
        <v>0</v>
      </c>
      <c r="R62" s="333">
        <f t="shared" si="20"/>
        <v>0</v>
      </c>
      <c r="S62" s="333">
        <f t="shared" si="20"/>
        <v>0</v>
      </c>
      <c r="T62" s="333">
        <f t="shared" si="20"/>
        <v>0</v>
      </c>
      <c r="U62" s="338">
        <f t="shared" si="20"/>
        <v>0</v>
      </c>
      <c r="V62" s="344">
        <f>SUM(P62:U62)</f>
        <v>0</v>
      </c>
      <c r="W62" s="355"/>
      <c r="X62" s="331"/>
      <c r="Y62" s="223"/>
      <c r="Z62" s="223"/>
      <c r="AA62" s="223"/>
      <c r="AB62" s="223"/>
      <c r="AC62" s="224"/>
      <c r="AD62" s="364"/>
    </row>
    <row r="63" spans="1:30" ht="15">
      <c r="A63" s="699"/>
      <c r="B63" s="294" t="s">
        <v>158</v>
      </c>
      <c r="C63" s="410"/>
      <c r="D63" s="206"/>
      <c r="E63" s="206"/>
      <c r="F63" s="206"/>
      <c r="G63" s="213"/>
      <c r="H63" s="307"/>
      <c r="I63" s="315"/>
      <c r="J63" s="207"/>
      <c r="K63" s="208"/>
      <c r="L63" s="208"/>
      <c r="M63" s="208"/>
      <c r="N63" s="208"/>
      <c r="O63" s="209"/>
      <c r="P63" s="334"/>
      <c r="Q63" s="211"/>
      <c r="R63" s="211"/>
      <c r="S63" s="211"/>
      <c r="T63" s="211"/>
      <c r="U63" s="339"/>
      <c r="V63" s="342"/>
      <c r="W63" s="356">
        <v>68.44</v>
      </c>
      <c r="X63" s="334">
        <f>$P$62*W63%</f>
        <v>0</v>
      </c>
      <c r="Y63" s="211">
        <f>$Q$62*W63%</f>
        <v>0</v>
      </c>
      <c r="Z63" s="211">
        <f>$R$62*W63%</f>
        <v>0</v>
      </c>
      <c r="AA63" s="211">
        <f>$S$62*W63%</f>
        <v>0</v>
      </c>
      <c r="AB63" s="211">
        <f>$T$62*W63%</f>
        <v>0</v>
      </c>
      <c r="AC63" s="218">
        <f>$U$62*W63%</f>
        <v>0</v>
      </c>
      <c r="AD63" s="365">
        <f>SUM(X63:AC63)</f>
        <v>0</v>
      </c>
    </row>
    <row r="64" spans="1:30" ht="15">
      <c r="A64" s="699"/>
      <c r="B64" s="297" t="s">
        <v>302</v>
      </c>
      <c r="C64" s="410"/>
      <c r="D64" s="206"/>
      <c r="E64" s="206"/>
      <c r="F64" s="206"/>
      <c r="G64" s="213"/>
      <c r="H64" s="307"/>
      <c r="I64" s="315"/>
      <c r="J64" s="207"/>
      <c r="K64" s="208"/>
      <c r="L64" s="208"/>
      <c r="M64" s="208"/>
      <c r="N64" s="208"/>
      <c r="O64" s="209"/>
      <c r="P64" s="334"/>
      <c r="Q64" s="211"/>
      <c r="R64" s="211"/>
      <c r="S64" s="211"/>
      <c r="T64" s="211"/>
      <c r="U64" s="339"/>
      <c r="V64" s="342"/>
      <c r="W64" s="356">
        <v>11.72</v>
      </c>
      <c r="X64" s="334">
        <f>$P$62*W64%</f>
        <v>0</v>
      </c>
      <c r="Y64" s="211">
        <f>$Q$62*W64%</f>
        <v>0</v>
      </c>
      <c r="Z64" s="211">
        <f>$R$62*W64%</f>
        <v>0</v>
      </c>
      <c r="AA64" s="211">
        <f>$S$62*W64%</f>
        <v>0</v>
      </c>
      <c r="AB64" s="211">
        <f>$T$62*W64%</f>
        <v>0</v>
      </c>
      <c r="AC64" s="218">
        <f>$U$62*W64%</f>
        <v>0</v>
      </c>
      <c r="AD64" s="365">
        <f>SUM(X64:AC64)</f>
        <v>0</v>
      </c>
    </row>
    <row r="65" spans="1:30" ht="15.75" thickBot="1">
      <c r="A65" s="700"/>
      <c r="B65" s="299" t="s">
        <v>303</v>
      </c>
      <c r="C65" s="581"/>
      <c r="D65" s="618"/>
      <c r="E65" s="618"/>
      <c r="F65" s="618"/>
      <c r="G65" s="612"/>
      <c r="H65" s="613"/>
      <c r="I65" s="316"/>
      <c r="J65" s="219"/>
      <c r="K65" s="220"/>
      <c r="L65" s="220"/>
      <c r="M65" s="220"/>
      <c r="N65" s="220"/>
      <c r="O65" s="221"/>
      <c r="P65" s="335"/>
      <c r="Q65" s="225"/>
      <c r="R65" s="225"/>
      <c r="S65" s="225"/>
      <c r="T65" s="225"/>
      <c r="U65" s="340"/>
      <c r="V65" s="343"/>
      <c r="W65" s="357">
        <v>19.84</v>
      </c>
      <c r="X65" s="335">
        <f>$P$62*W65%</f>
        <v>0</v>
      </c>
      <c r="Y65" s="225">
        <f>$Q$62*W65%</f>
        <v>0</v>
      </c>
      <c r="Z65" s="225">
        <f>$R$62*W65%</f>
        <v>0</v>
      </c>
      <c r="AA65" s="225">
        <f>$S$62*W65%</f>
        <v>0</v>
      </c>
      <c r="AB65" s="225">
        <f>$T$62*W65%</f>
        <v>0</v>
      </c>
      <c r="AC65" s="226">
        <f>$U$62*W65%</f>
        <v>0</v>
      </c>
      <c r="AD65" s="366">
        <f>SUM(X65:AC65)</f>
        <v>0</v>
      </c>
    </row>
    <row r="66" spans="1:30" ht="15">
      <c r="A66" s="693">
        <v>15</v>
      </c>
      <c r="B66" s="643" t="s">
        <v>8</v>
      </c>
      <c r="C66" s="592">
        <v>4</v>
      </c>
      <c r="D66" s="594"/>
      <c r="E66" s="594"/>
      <c r="F66" s="594"/>
      <c r="G66" s="595">
        <v>1</v>
      </c>
      <c r="H66" s="306"/>
      <c r="I66" s="644">
        <v>5</v>
      </c>
      <c r="J66" s="328"/>
      <c r="K66" s="597"/>
      <c r="L66" s="597"/>
      <c r="M66" s="597"/>
      <c r="N66" s="597"/>
      <c r="O66" s="598"/>
      <c r="P66" s="599">
        <f aca="true" t="shared" si="21" ref="P66:U66">C66*J66</f>
        <v>0</v>
      </c>
      <c r="Q66" s="600">
        <f t="shared" si="21"/>
        <v>0</v>
      </c>
      <c r="R66" s="600">
        <f t="shared" si="21"/>
        <v>0</v>
      </c>
      <c r="S66" s="600">
        <f t="shared" si="21"/>
        <v>0</v>
      </c>
      <c r="T66" s="600">
        <f t="shared" si="21"/>
        <v>0</v>
      </c>
      <c r="U66" s="601">
        <f t="shared" si="21"/>
        <v>0</v>
      </c>
      <c r="V66" s="602">
        <f>SUM(P66:U66)</f>
        <v>0</v>
      </c>
      <c r="W66" s="645"/>
      <c r="X66" s="367"/>
      <c r="Y66" s="604"/>
      <c r="Z66" s="604"/>
      <c r="AA66" s="604"/>
      <c r="AB66" s="604"/>
      <c r="AC66" s="605"/>
      <c r="AD66" s="361"/>
    </row>
    <row r="67" spans="1:30" ht="15">
      <c r="A67" s="694"/>
      <c r="B67" s="289" t="s">
        <v>304</v>
      </c>
      <c r="C67" s="410"/>
      <c r="D67" s="206"/>
      <c r="E67" s="206"/>
      <c r="F67" s="206"/>
      <c r="G67" s="213"/>
      <c r="H67" s="307"/>
      <c r="I67" s="326"/>
      <c r="J67" s="207"/>
      <c r="K67" s="208"/>
      <c r="L67" s="208"/>
      <c r="M67" s="208"/>
      <c r="N67" s="208"/>
      <c r="O67" s="209"/>
      <c r="P67" s="334"/>
      <c r="Q67" s="211"/>
      <c r="R67" s="211"/>
      <c r="S67" s="211"/>
      <c r="T67" s="211"/>
      <c r="U67" s="339"/>
      <c r="V67" s="342"/>
      <c r="W67" s="415">
        <v>14.18</v>
      </c>
      <c r="X67" s="334">
        <f aca="true" t="shared" si="22" ref="X67:X72">$P$66*W67%</f>
        <v>0</v>
      </c>
      <c r="Y67" s="211">
        <f aca="true" t="shared" si="23" ref="Y67:Y72">$Q$66*W67%</f>
        <v>0</v>
      </c>
      <c r="Z67" s="211">
        <f aca="true" t="shared" si="24" ref="Z67:Z72">$R$66*W67%</f>
        <v>0</v>
      </c>
      <c r="AA67" s="211">
        <f aca="true" t="shared" si="25" ref="AA67:AA72">$S$66*W67%</f>
        <v>0</v>
      </c>
      <c r="AB67" s="211">
        <f aca="true" t="shared" si="26" ref="AB67:AB72">$T$66*W67%</f>
        <v>0</v>
      </c>
      <c r="AC67" s="218">
        <f aca="true" t="shared" si="27" ref="AC67:AC72">$U$66*W67%</f>
        <v>0</v>
      </c>
      <c r="AD67" s="365">
        <f aca="true" t="shared" si="28" ref="AD67:AD73">SUM(X67:AC67)</f>
        <v>0</v>
      </c>
    </row>
    <row r="68" spans="1:30" ht="15">
      <c r="A68" s="694"/>
      <c r="B68" s="289" t="s">
        <v>305</v>
      </c>
      <c r="C68" s="410"/>
      <c r="D68" s="206"/>
      <c r="E68" s="206"/>
      <c r="F68" s="206"/>
      <c r="G68" s="213"/>
      <c r="H68" s="307"/>
      <c r="I68" s="326"/>
      <c r="J68" s="207"/>
      <c r="K68" s="208"/>
      <c r="L68" s="208"/>
      <c r="M68" s="208"/>
      <c r="N68" s="208"/>
      <c r="O68" s="209"/>
      <c r="P68" s="334"/>
      <c r="Q68" s="211"/>
      <c r="R68" s="211"/>
      <c r="S68" s="211"/>
      <c r="T68" s="211"/>
      <c r="U68" s="339"/>
      <c r="V68" s="342"/>
      <c r="W68" s="415">
        <v>19.98</v>
      </c>
      <c r="X68" s="334">
        <f t="shared" si="22"/>
        <v>0</v>
      </c>
      <c r="Y68" s="211">
        <f t="shared" si="23"/>
        <v>0</v>
      </c>
      <c r="Z68" s="211">
        <f t="shared" si="24"/>
        <v>0</v>
      </c>
      <c r="AA68" s="211">
        <f t="shared" si="25"/>
        <v>0</v>
      </c>
      <c r="AB68" s="211">
        <f t="shared" si="26"/>
        <v>0</v>
      </c>
      <c r="AC68" s="218">
        <f t="shared" si="27"/>
        <v>0</v>
      </c>
      <c r="AD68" s="365">
        <f t="shared" si="28"/>
        <v>0</v>
      </c>
    </row>
    <row r="69" spans="1:30" ht="15">
      <c r="A69" s="694"/>
      <c r="B69" s="289" t="s">
        <v>306</v>
      </c>
      <c r="C69" s="410"/>
      <c r="D69" s="206"/>
      <c r="E69" s="206"/>
      <c r="F69" s="206"/>
      <c r="G69" s="213"/>
      <c r="H69" s="307"/>
      <c r="I69" s="326"/>
      <c r="J69" s="207"/>
      <c r="K69" s="208"/>
      <c r="L69" s="208"/>
      <c r="M69" s="208"/>
      <c r="N69" s="208"/>
      <c r="O69" s="209"/>
      <c r="P69" s="334"/>
      <c r="Q69" s="211"/>
      <c r="R69" s="211"/>
      <c r="S69" s="211"/>
      <c r="T69" s="211"/>
      <c r="U69" s="339"/>
      <c r="V69" s="342"/>
      <c r="W69" s="415">
        <v>20.41</v>
      </c>
      <c r="X69" s="334">
        <f t="shared" si="22"/>
        <v>0</v>
      </c>
      <c r="Y69" s="211">
        <f t="shared" si="23"/>
        <v>0</v>
      </c>
      <c r="Z69" s="211">
        <f t="shared" si="24"/>
        <v>0</v>
      </c>
      <c r="AA69" s="211">
        <f t="shared" si="25"/>
        <v>0</v>
      </c>
      <c r="AB69" s="211">
        <f t="shared" si="26"/>
        <v>0</v>
      </c>
      <c r="AC69" s="218">
        <f t="shared" si="27"/>
        <v>0</v>
      </c>
      <c r="AD69" s="365">
        <f t="shared" si="28"/>
        <v>0</v>
      </c>
    </row>
    <row r="70" spans="1:30" ht="15">
      <c r="A70" s="694"/>
      <c r="B70" s="289" t="s">
        <v>307</v>
      </c>
      <c r="C70" s="410"/>
      <c r="D70" s="206"/>
      <c r="E70" s="206"/>
      <c r="F70" s="206"/>
      <c r="G70" s="213"/>
      <c r="H70" s="307"/>
      <c r="I70" s="326"/>
      <c r="J70" s="207"/>
      <c r="K70" s="208"/>
      <c r="L70" s="208"/>
      <c r="M70" s="208"/>
      <c r="N70" s="208"/>
      <c r="O70" s="209"/>
      <c r="P70" s="334"/>
      <c r="Q70" s="211"/>
      <c r="R70" s="211"/>
      <c r="S70" s="211"/>
      <c r="T70" s="211"/>
      <c r="U70" s="339"/>
      <c r="V70" s="342"/>
      <c r="W70" s="416">
        <v>12.2</v>
      </c>
      <c r="X70" s="334">
        <f t="shared" si="22"/>
        <v>0</v>
      </c>
      <c r="Y70" s="211">
        <f t="shared" si="23"/>
        <v>0</v>
      </c>
      <c r="Z70" s="211">
        <f t="shared" si="24"/>
        <v>0</v>
      </c>
      <c r="AA70" s="211">
        <f t="shared" si="25"/>
        <v>0</v>
      </c>
      <c r="AB70" s="211">
        <f t="shared" si="26"/>
        <v>0</v>
      </c>
      <c r="AC70" s="218">
        <f t="shared" si="27"/>
        <v>0</v>
      </c>
      <c r="AD70" s="365">
        <f t="shared" si="28"/>
        <v>0</v>
      </c>
    </row>
    <row r="71" spans="1:30" ht="15">
      <c r="A71" s="694"/>
      <c r="B71" s="289" t="s">
        <v>308</v>
      </c>
      <c r="C71" s="410"/>
      <c r="D71" s="206"/>
      <c r="E71" s="206"/>
      <c r="F71" s="206"/>
      <c r="G71" s="213"/>
      <c r="H71" s="307"/>
      <c r="I71" s="326"/>
      <c r="J71" s="207"/>
      <c r="K71" s="208"/>
      <c r="L71" s="208"/>
      <c r="M71" s="208"/>
      <c r="N71" s="208"/>
      <c r="O71" s="209"/>
      <c r="P71" s="334"/>
      <c r="Q71" s="211"/>
      <c r="R71" s="211"/>
      <c r="S71" s="211"/>
      <c r="T71" s="211"/>
      <c r="U71" s="339"/>
      <c r="V71" s="342"/>
      <c r="W71" s="415">
        <v>15.09</v>
      </c>
      <c r="X71" s="334">
        <f t="shared" si="22"/>
        <v>0</v>
      </c>
      <c r="Y71" s="211">
        <f t="shared" si="23"/>
        <v>0</v>
      </c>
      <c r="Z71" s="211">
        <f t="shared" si="24"/>
        <v>0</v>
      </c>
      <c r="AA71" s="211">
        <f t="shared" si="25"/>
        <v>0</v>
      </c>
      <c r="AB71" s="211">
        <f t="shared" si="26"/>
        <v>0</v>
      </c>
      <c r="AC71" s="218">
        <f t="shared" si="27"/>
        <v>0</v>
      </c>
      <c r="AD71" s="365">
        <f t="shared" si="28"/>
        <v>0</v>
      </c>
    </row>
    <row r="72" spans="1:30" ht="15.75" thickBot="1">
      <c r="A72" s="695"/>
      <c r="B72" s="482" t="s">
        <v>159</v>
      </c>
      <c r="C72" s="481"/>
      <c r="D72" s="483"/>
      <c r="E72" s="483"/>
      <c r="F72" s="483"/>
      <c r="G72" s="484"/>
      <c r="H72" s="485"/>
      <c r="I72" s="486"/>
      <c r="J72" s="487"/>
      <c r="K72" s="488"/>
      <c r="L72" s="488"/>
      <c r="M72" s="488"/>
      <c r="N72" s="488"/>
      <c r="O72" s="489"/>
      <c r="P72" s="490"/>
      <c r="Q72" s="491"/>
      <c r="R72" s="491"/>
      <c r="S72" s="491"/>
      <c r="T72" s="491"/>
      <c r="U72" s="492"/>
      <c r="V72" s="493"/>
      <c r="W72" s="494">
        <v>18.14</v>
      </c>
      <c r="X72" s="490">
        <f t="shared" si="22"/>
        <v>0</v>
      </c>
      <c r="Y72" s="491">
        <f t="shared" si="23"/>
        <v>0</v>
      </c>
      <c r="Z72" s="491">
        <f t="shared" si="24"/>
        <v>0</v>
      </c>
      <c r="AA72" s="491">
        <f t="shared" si="25"/>
        <v>0</v>
      </c>
      <c r="AB72" s="491">
        <f t="shared" si="26"/>
        <v>0</v>
      </c>
      <c r="AC72" s="495">
        <f t="shared" si="27"/>
        <v>0</v>
      </c>
      <c r="AD72" s="496">
        <f t="shared" si="28"/>
        <v>0</v>
      </c>
    </row>
    <row r="73" spans="1:30" ht="27" customHeight="1" thickBot="1">
      <c r="A73" s="696" t="s">
        <v>89</v>
      </c>
      <c r="B73" s="697"/>
      <c r="C73" s="497">
        <f aca="true" t="shared" si="29" ref="C73:I73">SUM(C7:C72)</f>
        <v>53</v>
      </c>
      <c r="D73" s="498">
        <f t="shared" si="29"/>
        <v>0</v>
      </c>
      <c r="E73" s="498">
        <f t="shared" si="29"/>
        <v>16</v>
      </c>
      <c r="F73" s="498">
        <f t="shared" si="29"/>
        <v>0</v>
      </c>
      <c r="G73" s="498">
        <f t="shared" si="29"/>
        <v>11</v>
      </c>
      <c r="H73" s="499">
        <f t="shared" si="29"/>
        <v>0</v>
      </c>
      <c r="I73" s="480">
        <f t="shared" si="29"/>
        <v>80</v>
      </c>
      <c r="J73" s="500"/>
      <c r="K73" s="501"/>
      <c r="L73" s="501"/>
      <c r="M73" s="501"/>
      <c r="N73" s="501"/>
      <c r="O73" s="502"/>
      <c r="P73" s="399">
        <f aca="true" t="shared" si="30" ref="P73:V73">SUM(P7:P72)</f>
        <v>0</v>
      </c>
      <c r="Q73" s="503">
        <f t="shared" si="30"/>
        <v>0</v>
      </c>
      <c r="R73" s="503">
        <f t="shared" si="30"/>
        <v>0</v>
      </c>
      <c r="S73" s="503">
        <f t="shared" si="30"/>
        <v>0</v>
      </c>
      <c r="T73" s="503">
        <f t="shared" si="30"/>
        <v>0</v>
      </c>
      <c r="U73" s="504">
        <f t="shared" si="30"/>
        <v>0</v>
      </c>
      <c r="V73" s="505">
        <f t="shared" si="30"/>
        <v>0</v>
      </c>
      <c r="W73" s="506">
        <f>SUM(W67:W72)</f>
        <v>100</v>
      </c>
      <c r="X73" s="399">
        <f aca="true" t="shared" si="31" ref="X73:AC73">SUM(X8:X72)</f>
        <v>0</v>
      </c>
      <c r="Y73" s="503">
        <f t="shared" si="31"/>
        <v>0</v>
      </c>
      <c r="Z73" s="503">
        <f t="shared" si="31"/>
        <v>0</v>
      </c>
      <c r="AA73" s="503">
        <f t="shared" si="31"/>
        <v>0</v>
      </c>
      <c r="AB73" s="503">
        <f t="shared" si="31"/>
        <v>0</v>
      </c>
      <c r="AC73" s="507">
        <f t="shared" si="31"/>
        <v>0</v>
      </c>
      <c r="AD73" s="508">
        <f t="shared" si="28"/>
        <v>0</v>
      </c>
    </row>
    <row r="75" ht="15">
      <c r="AD75" s="649"/>
    </row>
    <row r="79" spans="1:10" s="233" customFormat="1" ht="15">
      <c r="A79" s="231" t="s">
        <v>97</v>
      </c>
      <c r="B79" s="231"/>
      <c r="C79" s="232"/>
      <c r="E79" s="234"/>
      <c r="G79" s="235"/>
      <c r="J79" s="234"/>
    </row>
    <row r="80" spans="1:12" s="233" customFormat="1" ht="15">
      <c r="A80" s="236"/>
      <c r="B80" s="237" t="s">
        <v>98</v>
      </c>
      <c r="C80" s="237" t="s">
        <v>99</v>
      </c>
      <c r="D80" s="238"/>
      <c r="E80" s="239"/>
      <c r="F80" s="238"/>
      <c r="G80" s="240"/>
      <c r="H80" s="238"/>
      <c r="I80" s="238"/>
      <c r="J80" s="241"/>
      <c r="K80" s="242"/>
      <c r="L80" s="242"/>
    </row>
    <row r="83" spans="1:10" s="41" customFormat="1" ht="12.75">
      <c r="A83" s="250" t="s">
        <v>164</v>
      </c>
      <c r="B83" s="250"/>
      <c r="C83" s="250"/>
      <c r="D83" s="250"/>
      <c r="E83" s="42"/>
      <c r="G83" s="43"/>
      <c r="J83" s="42"/>
    </row>
    <row r="84" spans="1:10" s="41" customFormat="1" ht="12.75">
      <c r="A84" s="44"/>
      <c r="B84" s="46"/>
      <c r="F84" s="41" t="s">
        <v>91</v>
      </c>
      <c r="J84" s="42"/>
    </row>
    <row r="85" spans="1:10" s="41" customFormat="1" ht="12.75">
      <c r="A85" s="44"/>
      <c r="B85" s="46" t="s">
        <v>100</v>
      </c>
      <c r="D85" s="47">
        <f>C73</f>
        <v>53</v>
      </c>
      <c r="E85" s="42" t="s">
        <v>92</v>
      </c>
      <c r="F85" s="48"/>
      <c r="G85" s="42" t="s">
        <v>93</v>
      </c>
      <c r="H85" s="42"/>
      <c r="I85" s="47">
        <f aca="true" t="shared" si="32" ref="I85:I90">D85*F85</f>
        <v>0</v>
      </c>
      <c r="J85" s="42"/>
    </row>
    <row r="86" spans="1:10" s="41" customFormat="1" ht="12.75">
      <c r="A86" s="44"/>
      <c r="B86" s="46" t="s">
        <v>94</v>
      </c>
      <c r="D86" s="47">
        <f>D73</f>
        <v>0</v>
      </c>
      <c r="E86" s="42" t="s">
        <v>92</v>
      </c>
      <c r="F86" s="48"/>
      <c r="G86" s="42" t="s">
        <v>93</v>
      </c>
      <c r="H86" s="42"/>
      <c r="I86" s="47">
        <f t="shared" si="32"/>
        <v>0</v>
      </c>
      <c r="J86" s="42"/>
    </row>
    <row r="87" spans="1:10" s="41" customFormat="1" ht="12.75">
      <c r="A87" s="44"/>
      <c r="B87" s="46" t="s">
        <v>95</v>
      </c>
      <c r="D87" s="47">
        <f>E73</f>
        <v>16</v>
      </c>
      <c r="E87" s="42" t="s">
        <v>92</v>
      </c>
      <c r="F87" s="48"/>
      <c r="G87" s="42" t="s">
        <v>93</v>
      </c>
      <c r="H87" s="42"/>
      <c r="I87" s="47">
        <f t="shared" si="32"/>
        <v>0</v>
      </c>
      <c r="J87" s="42"/>
    </row>
    <row r="88" spans="1:10" s="41" customFormat="1" ht="12.75">
      <c r="A88" s="44"/>
      <c r="B88" s="46" t="s">
        <v>101</v>
      </c>
      <c r="D88" s="47">
        <f>F73</f>
        <v>0</v>
      </c>
      <c r="E88" s="42" t="s">
        <v>92</v>
      </c>
      <c r="F88" s="48"/>
      <c r="G88" s="42" t="s">
        <v>96</v>
      </c>
      <c r="H88" s="42"/>
      <c r="I88" s="47">
        <f t="shared" si="32"/>
        <v>0</v>
      </c>
      <c r="J88" s="42"/>
    </row>
    <row r="89" spans="1:10" s="41" customFormat="1" ht="12.75">
      <c r="A89" s="44"/>
      <c r="B89" s="46" t="s">
        <v>102</v>
      </c>
      <c r="D89" s="47">
        <f>G73</f>
        <v>11</v>
      </c>
      <c r="E89" s="42" t="s">
        <v>92</v>
      </c>
      <c r="F89" s="48"/>
      <c r="G89" s="42" t="s">
        <v>96</v>
      </c>
      <c r="H89" s="42"/>
      <c r="I89" s="47">
        <f t="shared" si="32"/>
        <v>0</v>
      </c>
      <c r="J89" s="42"/>
    </row>
    <row r="90" spans="1:10" s="41" customFormat="1" ht="12.75">
      <c r="A90" s="44"/>
      <c r="B90" s="46" t="s">
        <v>103</v>
      </c>
      <c r="D90" s="47">
        <f>H73</f>
        <v>0</v>
      </c>
      <c r="E90" s="42" t="s">
        <v>92</v>
      </c>
      <c r="F90" s="48"/>
      <c r="G90" s="42" t="s">
        <v>96</v>
      </c>
      <c r="H90" s="42"/>
      <c r="I90" s="47">
        <f t="shared" si="32"/>
        <v>0</v>
      </c>
      <c r="J90" s="42"/>
    </row>
    <row r="91" spans="1:10" s="50" customFormat="1" ht="12.75">
      <c r="A91" s="40"/>
      <c r="B91" s="49" t="s">
        <v>89</v>
      </c>
      <c r="D91" s="52">
        <f>SUM(D85:D90)</f>
        <v>80</v>
      </c>
      <c r="E91" s="51"/>
      <c r="F91" s="248"/>
      <c r="G91" s="249"/>
      <c r="H91" s="51"/>
      <c r="I91" s="648">
        <f>SUM(I85:I90)</f>
        <v>0</v>
      </c>
      <c r="J91" s="51"/>
    </row>
    <row r="94" spans="2:3" ht="15">
      <c r="B94" s="210" t="s">
        <v>310</v>
      </c>
      <c r="C94" s="423">
        <f>AD9+AD12+AD16+AD19+AD20+AD23+AD34+AD37+AD41+AD44+AD48+AD49+AD52+AD56+AD59+AD60+AD64+AD65+AD67+AD68+AD69+AD70+AD71</f>
        <v>0</v>
      </c>
    </row>
    <row r="95" spans="2:3" ht="15">
      <c r="B95" s="420" t="str">
        <f>B8</f>
        <v> - Wspólnota Mieszkaniowa przy ul. Strażackiej 3                                       </v>
      </c>
      <c r="C95" s="423">
        <f>AD8</f>
        <v>0</v>
      </c>
    </row>
    <row r="96" spans="2:3" ht="15">
      <c r="B96" s="420" t="str">
        <f>B11</f>
        <v> - Wspólnota ieszkaniowa przy ul. Gabriela Narutowicza 40</v>
      </c>
      <c r="C96" s="423">
        <f>AD11</f>
        <v>0</v>
      </c>
    </row>
    <row r="97" spans="2:3" ht="15">
      <c r="B97" s="420" t="str">
        <f>B13</f>
        <v> - Wspólnota Mieszkaniowa przy ul. Waryńnskiego 21A</v>
      </c>
      <c r="C97" s="423">
        <f>AD13</f>
        <v>0</v>
      </c>
    </row>
    <row r="98" spans="2:3" ht="15">
      <c r="B98" s="420" t="str">
        <f>B15</f>
        <v> - Wspólnota Mieszkaniowa przy ul. Wyszyńskiego 10</v>
      </c>
      <c r="C98" s="423">
        <f>AD15</f>
        <v>0</v>
      </c>
    </row>
    <row r="99" spans="2:3" ht="15">
      <c r="B99" s="420" t="str">
        <f>B17</f>
        <v> - Wspólnota Mieszkaniowa przy ul. Wyszyńskiego 9</v>
      </c>
      <c r="C99" s="423">
        <f>AD17</f>
        <v>0</v>
      </c>
    </row>
    <row r="100" spans="2:3" ht="15">
      <c r="B100" s="420" t="str">
        <f>B21</f>
        <v> - Wspólnota Mieszkaniowa przy ul. 1 Maja 54</v>
      </c>
      <c r="C100" s="423">
        <f>AD21</f>
        <v>0</v>
      </c>
    </row>
    <row r="101" spans="2:3" ht="15">
      <c r="B101" s="421" t="str">
        <f>B24</f>
        <v> - Żabia 6 (BIUR-MAR)</v>
      </c>
      <c r="C101" s="423">
        <f>AD24</f>
        <v>0</v>
      </c>
    </row>
    <row r="102" spans="2:3" ht="15">
      <c r="B102" s="420" t="str">
        <f aca="true" t="shared" si="33" ref="B102:B109">B26</f>
        <v> - Wspólnota Mieszkaniowa przy ul. Ossowskiego 27 </v>
      </c>
      <c r="C102" s="423">
        <f aca="true" t="shared" si="34" ref="C102:C109">AD26</f>
        <v>0</v>
      </c>
    </row>
    <row r="103" spans="2:3" ht="15">
      <c r="B103" s="420" t="str">
        <f t="shared" si="33"/>
        <v> - Wspólnota Mieszkaniowa przy ul. Ossowskiego 25 bl 3 </v>
      </c>
      <c r="C103" s="423">
        <f t="shared" si="34"/>
        <v>0</v>
      </c>
    </row>
    <row r="104" spans="2:3" ht="15">
      <c r="B104" s="420" t="str">
        <f t="shared" si="33"/>
        <v> - Wspólnota Mieszkaniowa przy ul. Ossowskiego 25 bl 4</v>
      </c>
      <c r="C104" s="423">
        <f t="shared" si="34"/>
        <v>0</v>
      </c>
    </row>
    <row r="105" spans="2:3" ht="15">
      <c r="B105" s="420" t="str">
        <f t="shared" si="33"/>
        <v> - Wspólnota Mieszkaniowa przy ul. Kościuszki 18</v>
      </c>
      <c r="C105" s="423">
        <f t="shared" si="34"/>
        <v>0</v>
      </c>
    </row>
    <row r="106" spans="2:3" ht="15">
      <c r="B106" s="420" t="str">
        <f t="shared" si="33"/>
        <v> - Wspólnota Mieszkaniowa przy ul. Kościuszki 20</v>
      </c>
      <c r="C106" s="423">
        <f t="shared" si="34"/>
        <v>0</v>
      </c>
    </row>
    <row r="107" spans="2:3" ht="15">
      <c r="B107" s="420" t="str">
        <f t="shared" si="33"/>
        <v> - Wspólnota Mieszkaniowa przy ul. Limanowskiego 17</v>
      </c>
      <c r="C107" s="423">
        <f t="shared" si="34"/>
        <v>0</v>
      </c>
    </row>
    <row r="108" spans="2:3" ht="15">
      <c r="B108" s="420" t="str">
        <f t="shared" si="33"/>
        <v> - Wspólnota Mieszkaniowa przy ul. Limanowskiego 19</v>
      </c>
      <c r="C108" s="423">
        <f t="shared" si="34"/>
        <v>0</v>
      </c>
    </row>
    <row r="109" spans="2:3" ht="15">
      <c r="B109" s="420" t="str">
        <f t="shared" si="33"/>
        <v> - Wspólnota Mieszkaniowa przy ul. Limanowskiego 21</v>
      </c>
      <c r="C109" s="423">
        <f t="shared" si="34"/>
        <v>0</v>
      </c>
    </row>
    <row r="110" spans="2:3" ht="15">
      <c r="B110" s="421" t="str">
        <f>B36</f>
        <v> - Wspólnota Mieszkaniowa przy ul. Limanowskiego 20</v>
      </c>
      <c r="C110" s="423">
        <f>AD36</f>
        <v>0</v>
      </c>
    </row>
    <row r="111" spans="2:3" ht="15">
      <c r="B111" s="420" t="str">
        <f>B38</f>
        <v> - Wspólnota Mieszkaniowa przy ul. Limanowskiego 22</v>
      </c>
      <c r="C111" s="423">
        <f>AD38</f>
        <v>0</v>
      </c>
    </row>
    <row r="112" spans="2:3" ht="15">
      <c r="B112" s="420" t="str">
        <f>B39</f>
        <v> - Wspólnota Mieszkaniowa przy ul. Limanowskiego 16</v>
      </c>
      <c r="C112" s="423">
        <f>AD39</f>
        <v>0</v>
      </c>
    </row>
    <row r="113" spans="2:3" ht="15">
      <c r="B113" s="420" t="str">
        <f>B42</f>
        <v> - Wspólnota Mieszkaniowa przy ul. Dekerta 2 B</v>
      </c>
      <c r="C113" s="423">
        <f>AD42</f>
        <v>0</v>
      </c>
    </row>
    <row r="114" spans="2:3" ht="15">
      <c r="B114" s="420" t="str">
        <f>B45</f>
        <v> - Wspólnota Mieszkaniowa przy ul. Armii Krajowej 8</v>
      </c>
      <c r="C114" s="423">
        <f>AD45</f>
        <v>0</v>
      </c>
    </row>
    <row r="115" spans="2:3" ht="15">
      <c r="B115" s="420" t="str">
        <f>B47</f>
        <v> - Wspólnota Mieszkaniowa przy ul. Limanowskiego 29</v>
      </c>
      <c r="C115" s="423">
        <f>AD47</f>
        <v>0</v>
      </c>
    </row>
    <row r="116" spans="2:3" ht="15">
      <c r="B116" s="420" t="str">
        <f>B50</f>
        <v> - Wspólnota Mieszkaniowa przy ul. Limanowskiego 23</v>
      </c>
      <c r="C116" s="423">
        <f>AD50</f>
        <v>0</v>
      </c>
    </row>
    <row r="117" spans="2:3" ht="15">
      <c r="B117" s="420" t="str">
        <f>B53</f>
        <v> - Wspólnota Mieszkaniowa przy ul. Mireckiego 68</v>
      </c>
      <c r="C117" s="423">
        <f>AD53</f>
        <v>0</v>
      </c>
    </row>
    <row r="118" spans="2:3" ht="15">
      <c r="B118" s="420" t="str">
        <f>B54</f>
        <v> - Wspólnota Mieszkaniowa przy ul. Mireckiego 70</v>
      </c>
      <c r="C118" s="423">
        <f>AD54</f>
        <v>0</v>
      </c>
    </row>
    <row r="119" spans="2:3" ht="15">
      <c r="B119" s="420" t="str">
        <f>B57</f>
        <v> - Wspólnota Mieszkaniowa przy ul. Żeromskiego 10</v>
      </c>
      <c r="C119" s="423">
        <f>AD57</f>
        <v>0</v>
      </c>
    </row>
    <row r="120" spans="2:3" ht="15">
      <c r="B120" s="421" t="str">
        <f>B61</f>
        <v> - Wspólnota Mieszkaniowa przy ul. Legionów Polskich 24</v>
      </c>
      <c r="C120" s="423">
        <f>AD61</f>
        <v>0</v>
      </c>
    </row>
    <row r="121" spans="2:9" s="420" customFormat="1" ht="15">
      <c r="B121" s="420" t="str">
        <f>B63</f>
        <v> - Wspólnota Mieszkaniowa przy ul. Łukasińskiego 18/20</v>
      </c>
      <c r="C121" s="424">
        <f>AD63</f>
        <v>0</v>
      </c>
      <c r="D121" s="422"/>
      <c r="E121" s="422"/>
      <c r="F121" s="422"/>
      <c r="G121" s="422"/>
      <c r="H121" s="422"/>
      <c r="I121" s="422"/>
    </row>
    <row r="122" spans="2:3" ht="15">
      <c r="B122" s="420" t="str">
        <f>B72</f>
        <v> - Wspólnota Mieszkaniowa przy ul. Narutowicza 25</v>
      </c>
      <c r="C122" s="423">
        <f>AD72</f>
        <v>0</v>
      </c>
    </row>
    <row r="123" spans="2:5" ht="15">
      <c r="B123" s="427" t="s">
        <v>89</v>
      </c>
      <c r="C123" s="423">
        <f>SUM(C94:C122)</f>
        <v>0</v>
      </c>
      <c r="E123" s="419"/>
    </row>
  </sheetData>
  <sheetProtection/>
  <mergeCells count="28">
    <mergeCell ref="AD4:AD5"/>
    <mergeCell ref="A7:A9"/>
    <mergeCell ref="A4:A5"/>
    <mergeCell ref="B4:B5"/>
    <mergeCell ref="C4:H4"/>
    <mergeCell ref="P4:U4"/>
    <mergeCell ref="V4:V5"/>
    <mergeCell ref="J4:O4"/>
    <mergeCell ref="AB1:AD1"/>
    <mergeCell ref="A55:A57"/>
    <mergeCell ref="A14:A17"/>
    <mergeCell ref="A40:A42"/>
    <mergeCell ref="A43:A45"/>
    <mergeCell ref="A25:A34"/>
    <mergeCell ref="A35:A39"/>
    <mergeCell ref="A22:A24"/>
    <mergeCell ref="A18:A21"/>
    <mergeCell ref="A46:A50"/>
    <mergeCell ref="I4:I5"/>
    <mergeCell ref="A10:A13"/>
    <mergeCell ref="A2:AD2"/>
    <mergeCell ref="A73:B73"/>
    <mergeCell ref="A58:A61"/>
    <mergeCell ref="A66:A72"/>
    <mergeCell ref="A62:A65"/>
    <mergeCell ref="A51:A54"/>
    <mergeCell ref="W4:W5"/>
    <mergeCell ref="X4:AC4"/>
  </mergeCells>
  <printOptions/>
  <pageMargins left="0.7" right="0.7" top="0.75" bottom="0.75" header="0.3" footer="0.3"/>
  <pageSetup horizontalDpi="300" verticalDpi="300" orientation="landscape" paperSize="9" scale="91" r:id="rId1"/>
  <rowBreaks count="1" manualBreakCount="1">
    <brk id="54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1" zoomScaleNormal="81" zoomScalePageLayoutView="0" workbookViewId="0" topLeftCell="A1">
      <selection activeCell="I25" sqref="I24:I25"/>
    </sheetView>
  </sheetViews>
  <sheetFormatPr defaultColWidth="9.140625" defaultRowHeight="15"/>
  <cols>
    <col min="1" max="1" width="5.421875" style="7" customWidth="1"/>
    <col min="2" max="2" width="15.140625" style="7" customWidth="1"/>
    <col min="3" max="7" width="9.140625" style="20" customWidth="1"/>
    <col min="8" max="8" width="11.8515625" style="20" customWidth="1"/>
    <col min="9" max="9" width="9.140625" style="20" customWidth="1"/>
    <col min="10" max="16384" width="9.140625" style="7" customWidth="1"/>
  </cols>
  <sheetData>
    <row r="1" spans="27:29" ht="15.75">
      <c r="AA1" s="726" t="s">
        <v>90</v>
      </c>
      <c r="AB1" s="726"/>
      <c r="AC1" s="726"/>
    </row>
    <row r="2" spans="1:30" ht="15.75">
      <c r="A2" s="731" t="s">
        <v>315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</row>
    <row r="3" spans="1:9" ht="16.5" thickBot="1">
      <c r="A3" s="21"/>
      <c r="B3" s="21"/>
      <c r="C3" s="21"/>
      <c r="D3" s="21"/>
      <c r="E3" s="21"/>
      <c r="F3" s="21"/>
      <c r="G3" s="21"/>
      <c r="H3" s="21"/>
      <c r="I3" s="21"/>
    </row>
    <row r="4" spans="1:30" ht="31.5" customHeight="1">
      <c r="A4" s="663" t="s">
        <v>81</v>
      </c>
      <c r="B4" s="727" t="s">
        <v>1</v>
      </c>
      <c r="C4" s="663" t="s">
        <v>79</v>
      </c>
      <c r="D4" s="660"/>
      <c r="E4" s="660"/>
      <c r="F4" s="660"/>
      <c r="G4" s="660"/>
      <c r="H4" s="661"/>
      <c r="I4" s="729" t="s">
        <v>80</v>
      </c>
      <c r="J4" s="682" t="s">
        <v>161</v>
      </c>
      <c r="K4" s="683"/>
      <c r="L4" s="683"/>
      <c r="M4" s="683"/>
      <c r="N4" s="683"/>
      <c r="O4" s="684"/>
      <c r="P4" s="682" t="s">
        <v>106</v>
      </c>
      <c r="Q4" s="683"/>
      <c r="R4" s="683"/>
      <c r="S4" s="683"/>
      <c r="T4" s="683"/>
      <c r="U4" s="684"/>
      <c r="V4" s="665" t="s">
        <v>170</v>
      </c>
      <c r="W4" s="679" t="s">
        <v>171</v>
      </c>
      <c r="X4" s="682" t="s">
        <v>162</v>
      </c>
      <c r="Y4" s="683"/>
      <c r="Z4" s="683"/>
      <c r="AA4" s="683"/>
      <c r="AB4" s="683"/>
      <c r="AC4" s="684"/>
      <c r="AD4" s="685" t="s">
        <v>178</v>
      </c>
    </row>
    <row r="5" spans="1:30" ht="165" customHeight="1" thickBot="1">
      <c r="A5" s="664"/>
      <c r="B5" s="728"/>
      <c r="C5" s="397" t="s">
        <v>82</v>
      </c>
      <c r="D5" s="262" t="s">
        <v>83</v>
      </c>
      <c r="E5" s="262" t="s">
        <v>84</v>
      </c>
      <c r="F5" s="262" t="s">
        <v>85</v>
      </c>
      <c r="G5" s="262" t="s">
        <v>86</v>
      </c>
      <c r="H5" s="398" t="s">
        <v>87</v>
      </c>
      <c r="I5" s="730"/>
      <c r="J5" s="301" t="s">
        <v>109</v>
      </c>
      <c r="K5" s="256" t="s">
        <v>107</v>
      </c>
      <c r="L5" s="256" t="s">
        <v>108</v>
      </c>
      <c r="M5" s="256" t="s">
        <v>110</v>
      </c>
      <c r="N5" s="256" t="s">
        <v>86</v>
      </c>
      <c r="O5" s="302" t="s">
        <v>87</v>
      </c>
      <c r="P5" s="301" t="s">
        <v>136</v>
      </c>
      <c r="Q5" s="256" t="s">
        <v>165</v>
      </c>
      <c r="R5" s="256" t="s">
        <v>166</v>
      </c>
      <c r="S5" s="256" t="s">
        <v>167</v>
      </c>
      <c r="T5" s="256" t="s">
        <v>168</v>
      </c>
      <c r="U5" s="302" t="s">
        <v>169</v>
      </c>
      <c r="V5" s="723"/>
      <c r="W5" s="709"/>
      <c r="X5" s="301" t="s">
        <v>172</v>
      </c>
      <c r="Y5" s="256" t="s">
        <v>173</v>
      </c>
      <c r="Z5" s="256" t="s">
        <v>174</v>
      </c>
      <c r="AA5" s="256" t="s">
        <v>175</v>
      </c>
      <c r="AB5" s="256" t="s">
        <v>176</v>
      </c>
      <c r="AC5" s="302" t="s">
        <v>177</v>
      </c>
      <c r="AD5" s="710"/>
    </row>
    <row r="6" spans="1:30" s="368" customFormat="1" ht="16.5" thickBot="1">
      <c r="A6" s="369">
        <v>1</v>
      </c>
      <c r="B6" s="386">
        <v>2</v>
      </c>
      <c r="C6" s="369">
        <v>3</v>
      </c>
      <c r="D6" s="371">
        <v>4</v>
      </c>
      <c r="E6" s="371">
        <v>5</v>
      </c>
      <c r="F6" s="371">
        <v>6</v>
      </c>
      <c r="G6" s="371">
        <v>7</v>
      </c>
      <c r="H6" s="388">
        <v>8</v>
      </c>
      <c r="I6" s="372">
        <v>9</v>
      </c>
      <c r="J6" s="373">
        <v>10</v>
      </c>
      <c r="K6" s="374">
        <v>11</v>
      </c>
      <c r="L6" s="375">
        <v>12</v>
      </c>
      <c r="M6" s="375">
        <v>13</v>
      </c>
      <c r="N6" s="374">
        <v>14</v>
      </c>
      <c r="O6" s="376">
        <v>15</v>
      </c>
      <c r="P6" s="373">
        <v>16</v>
      </c>
      <c r="Q6" s="374">
        <v>17</v>
      </c>
      <c r="R6" s="375">
        <v>18</v>
      </c>
      <c r="S6" s="375">
        <v>19</v>
      </c>
      <c r="T6" s="374">
        <v>20</v>
      </c>
      <c r="U6" s="376">
        <v>21</v>
      </c>
      <c r="V6" s="377">
        <v>22</v>
      </c>
      <c r="W6" s="378">
        <v>23</v>
      </c>
      <c r="X6" s="373">
        <v>24</v>
      </c>
      <c r="Y6" s="375">
        <v>25</v>
      </c>
      <c r="Z6" s="374">
        <v>26</v>
      </c>
      <c r="AA6" s="375">
        <v>27</v>
      </c>
      <c r="AB6" s="375">
        <v>28</v>
      </c>
      <c r="AC6" s="379">
        <v>29</v>
      </c>
      <c r="AD6" s="380">
        <v>30</v>
      </c>
    </row>
    <row r="7" spans="1:30" s="368" customFormat="1" ht="16.5" thickBot="1">
      <c r="A7" s="370">
        <v>1</v>
      </c>
      <c r="B7" s="387" t="s">
        <v>330</v>
      </c>
      <c r="C7" s="389">
        <v>4</v>
      </c>
      <c r="D7" s="381"/>
      <c r="E7" s="381">
        <v>1</v>
      </c>
      <c r="F7" s="381"/>
      <c r="G7" s="382"/>
      <c r="H7" s="390"/>
      <c r="I7" s="391">
        <f>SUM(C7:H7)</f>
        <v>5</v>
      </c>
      <c r="J7" s="392"/>
      <c r="K7" s="383"/>
      <c r="L7" s="383"/>
      <c r="M7" s="383"/>
      <c r="N7" s="383"/>
      <c r="O7" s="393"/>
      <c r="P7" s="394">
        <f aca="true" t="shared" si="0" ref="P7:U7">C7*J7</f>
        <v>0</v>
      </c>
      <c r="Q7" s="384">
        <f t="shared" si="0"/>
        <v>0</v>
      </c>
      <c r="R7" s="384">
        <f t="shared" si="0"/>
        <v>0</v>
      </c>
      <c r="S7" s="384">
        <f t="shared" si="0"/>
        <v>0</v>
      </c>
      <c r="T7" s="384">
        <f t="shared" si="0"/>
        <v>0</v>
      </c>
      <c r="U7" s="385">
        <f t="shared" si="0"/>
        <v>0</v>
      </c>
      <c r="V7" s="395">
        <f>SUM(P7:U7)</f>
        <v>0</v>
      </c>
      <c r="W7" s="395">
        <v>100</v>
      </c>
      <c r="X7" s="394">
        <f aca="true" t="shared" si="1" ref="X7:AC7">P7</f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5">
        <f t="shared" si="1"/>
        <v>0</v>
      </c>
      <c r="AD7" s="396">
        <f>SUM(X7:AC7)</f>
        <v>0</v>
      </c>
    </row>
    <row r="8" spans="1:30" s="247" customFormat="1" ht="22.5" customHeight="1" thickBot="1">
      <c r="A8" s="724" t="s">
        <v>89</v>
      </c>
      <c r="B8" s="725"/>
      <c r="C8" s="263">
        <v>4</v>
      </c>
      <c r="D8" s="264"/>
      <c r="E8" s="264">
        <v>1</v>
      </c>
      <c r="F8" s="264"/>
      <c r="G8" s="264"/>
      <c r="H8" s="265"/>
      <c r="I8" s="168">
        <v>5</v>
      </c>
      <c r="J8" s="399">
        <v>100</v>
      </c>
      <c r="K8" s="400">
        <f aca="true" t="shared" si="2" ref="K8:AC8">SUM(K7)</f>
        <v>0</v>
      </c>
      <c r="L8" s="400">
        <f t="shared" si="2"/>
        <v>0</v>
      </c>
      <c r="M8" s="400">
        <f t="shared" si="2"/>
        <v>0</v>
      </c>
      <c r="N8" s="400">
        <f t="shared" si="2"/>
        <v>0</v>
      </c>
      <c r="O8" s="401">
        <f t="shared" si="2"/>
        <v>0</v>
      </c>
      <c r="P8" s="402">
        <f t="shared" si="2"/>
        <v>0</v>
      </c>
      <c r="Q8" s="400">
        <f t="shared" si="2"/>
        <v>0</v>
      </c>
      <c r="R8" s="400">
        <f t="shared" si="2"/>
        <v>0</v>
      </c>
      <c r="S8" s="400">
        <f t="shared" si="2"/>
        <v>0</v>
      </c>
      <c r="T8" s="400">
        <f t="shared" si="2"/>
        <v>0</v>
      </c>
      <c r="U8" s="401">
        <f t="shared" si="2"/>
        <v>0</v>
      </c>
      <c r="V8" s="403">
        <f t="shared" si="2"/>
        <v>0</v>
      </c>
      <c r="W8" s="403">
        <f t="shared" si="2"/>
        <v>100</v>
      </c>
      <c r="X8" s="402">
        <f t="shared" si="2"/>
        <v>0</v>
      </c>
      <c r="Y8" s="400">
        <f t="shared" si="2"/>
        <v>0</v>
      </c>
      <c r="Z8" s="400">
        <f t="shared" si="2"/>
        <v>0</v>
      </c>
      <c r="AA8" s="400">
        <f t="shared" si="2"/>
        <v>0</v>
      </c>
      <c r="AB8" s="400">
        <f t="shared" si="2"/>
        <v>0</v>
      </c>
      <c r="AC8" s="401">
        <f t="shared" si="2"/>
        <v>0</v>
      </c>
      <c r="AD8" s="267">
        <f>SUM(X8:AC8)</f>
        <v>0</v>
      </c>
    </row>
    <row r="11" spans="1:10" s="233" customFormat="1" ht="15">
      <c r="A11" s="231" t="s">
        <v>97</v>
      </c>
      <c r="B11" s="231"/>
      <c r="C11" s="232"/>
      <c r="D11" s="233">
        <f>D9+E9+F9+G9+H9+I9</f>
        <v>0</v>
      </c>
      <c r="E11" s="234"/>
      <c r="G11" s="235"/>
      <c r="J11" s="234"/>
    </row>
    <row r="12" spans="1:12" s="233" customFormat="1" ht="15">
      <c r="A12" s="236"/>
      <c r="B12" s="237" t="s">
        <v>98</v>
      </c>
      <c r="C12" s="237" t="s">
        <v>99</v>
      </c>
      <c r="D12" s="238"/>
      <c r="E12" s="239"/>
      <c r="F12" s="238"/>
      <c r="G12" s="240"/>
      <c r="H12" s="238"/>
      <c r="I12" s="238"/>
      <c r="J12" s="241"/>
      <c r="K12" s="242"/>
      <c r="L12" s="242"/>
    </row>
    <row r="13" spans="3:9" s="210" customFormat="1" ht="15">
      <c r="C13" s="205"/>
      <c r="D13" s="205"/>
      <c r="E13" s="205"/>
      <c r="F13" s="205"/>
      <c r="G13" s="205"/>
      <c r="H13" s="205"/>
      <c r="I13" s="205"/>
    </row>
    <row r="14" spans="3:9" s="210" customFormat="1" ht="15">
      <c r="C14" s="205"/>
      <c r="D14" s="205"/>
      <c r="E14" s="205"/>
      <c r="F14" s="205"/>
      <c r="G14" s="205"/>
      <c r="H14" s="205"/>
      <c r="I14" s="205"/>
    </row>
    <row r="15" spans="1:10" s="41" customFormat="1" ht="12.75">
      <c r="A15" s="250" t="s">
        <v>164</v>
      </c>
      <c r="B15" s="250"/>
      <c r="C15" s="250"/>
      <c r="D15" s="250"/>
      <c r="E15" s="42"/>
      <c r="G15" s="43"/>
      <c r="J15" s="42"/>
    </row>
    <row r="16" spans="1:10" s="41" customFormat="1" ht="12.75">
      <c r="A16" s="44"/>
      <c r="B16" s="46"/>
      <c r="F16" s="41" t="s">
        <v>91</v>
      </c>
      <c r="J16" s="42"/>
    </row>
    <row r="17" spans="1:10" s="41" customFormat="1" ht="12.75">
      <c r="A17" s="44"/>
      <c r="B17" s="46" t="s">
        <v>100</v>
      </c>
      <c r="D17" s="47">
        <f>C8</f>
        <v>4</v>
      </c>
      <c r="E17" s="42" t="s">
        <v>92</v>
      </c>
      <c r="F17" s="48"/>
      <c r="G17" s="42" t="s">
        <v>93</v>
      </c>
      <c r="H17" s="42"/>
      <c r="I17" s="47">
        <f aca="true" t="shared" si="3" ref="I17:I22">D17*F17</f>
        <v>0</v>
      </c>
      <c r="J17" s="42"/>
    </row>
    <row r="18" spans="1:10" s="41" customFormat="1" ht="12.75">
      <c r="A18" s="44"/>
      <c r="B18" s="46" t="s">
        <v>94</v>
      </c>
      <c r="D18" s="47">
        <f>D8</f>
        <v>0</v>
      </c>
      <c r="E18" s="42" t="s">
        <v>92</v>
      </c>
      <c r="F18" s="48"/>
      <c r="G18" s="42" t="s">
        <v>93</v>
      </c>
      <c r="H18" s="42"/>
      <c r="I18" s="47">
        <f t="shared" si="3"/>
        <v>0</v>
      </c>
      <c r="J18" s="42"/>
    </row>
    <row r="19" spans="1:10" s="41" customFormat="1" ht="12.75">
      <c r="A19" s="44"/>
      <c r="B19" s="46" t="s">
        <v>95</v>
      </c>
      <c r="D19" s="47">
        <f>E8</f>
        <v>1</v>
      </c>
      <c r="E19" s="42" t="s">
        <v>92</v>
      </c>
      <c r="F19" s="48"/>
      <c r="G19" s="42" t="s">
        <v>93</v>
      </c>
      <c r="H19" s="42"/>
      <c r="I19" s="47">
        <f t="shared" si="3"/>
        <v>0</v>
      </c>
      <c r="J19" s="42"/>
    </row>
    <row r="20" spans="1:10" s="41" customFormat="1" ht="12.75">
      <c r="A20" s="44"/>
      <c r="B20" s="46" t="s">
        <v>101</v>
      </c>
      <c r="D20" s="47">
        <f>F8</f>
        <v>0</v>
      </c>
      <c r="E20" s="42" t="s">
        <v>92</v>
      </c>
      <c r="F20" s="48"/>
      <c r="G20" s="42" t="s">
        <v>96</v>
      </c>
      <c r="H20" s="42"/>
      <c r="I20" s="47">
        <f t="shared" si="3"/>
        <v>0</v>
      </c>
      <c r="J20" s="42"/>
    </row>
    <row r="21" spans="1:10" s="41" customFormat="1" ht="12.75">
      <c r="A21" s="44"/>
      <c r="B21" s="46" t="s">
        <v>102</v>
      </c>
      <c r="D21" s="47">
        <f>G8</f>
        <v>0</v>
      </c>
      <c r="E21" s="42" t="s">
        <v>92</v>
      </c>
      <c r="F21" s="48"/>
      <c r="G21" s="42" t="s">
        <v>96</v>
      </c>
      <c r="H21" s="42"/>
      <c r="I21" s="47">
        <f t="shared" si="3"/>
        <v>0</v>
      </c>
      <c r="J21" s="42"/>
    </row>
    <row r="22" spans="1:10" s="41" customFormat="1" ht="12.75">
      <c r="A22" s="44"/>
      <c r="B22" s="46" t="s">
        <v>103</v>
      </c>
      <c r="D22" s="47">
        <f>H8</f>
        <v>0</v>
      </c>
      <c r="E22" s="42" t="s">
        <v>92</v>
      </c>
      <c r="F22" s="48"/>
      <c r="G22" s="42" t="s">
        <v>96</v>
      </c>
      <c r="H22" s="42"/>
      <c r="I22" s="47">
        <f t="shared" si="3"/>
        <v>0</v>
      </c>
      <c r="J22" s="42"/>
    </row>
    <row r="23" spans="1:10" s="50" customFormat="1" ht="12.75">
      <c r="A23" s="40"/>
      <c r="B23" s="49" t="s">
        <v>89</v>
      </c>
      <c r="D23" s="52">
        <f>SUM(D17:D22)</f>
        <v>5</v>
      </c>
      <c r="E23" s="51"/>
      <c r="F23" s="248"/>
      <c r="G23" s="249"/>
      <c r="H23" s="51"/>
      <c r="I23" s="52">
        <f>SUM(I17:I22)</f>
        <v>0</v>
      </c>
      <c r="J23" s="51"/>
    </row>
  </sheetData>
  <sheetProtection/>
  <mergeCells count="13">
    <mergeCell ref="X4:AC4"/>
    <mergeCell ref="A8:B8"/>
    <mergeCell ref="AA1:AC1"/>
    <mergeCell ref="A4:A5"/>
    <mergeCell ref="B4:B5"/>
    <mergeCell ref="C4:H4"/>
    <mergeCell ref="I4:I5"/>
    <mergeCell ref="A2:AD2"/>
    <mergeCell ref="AD4:AD5"/>
    <mergeCell ref="J4:O4"/>
    <mergeCell ref="P4:U4"/>
    <mergeCell ref="V4:V5"/>
    <mergeCell ref="W4:W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Magdziak</dc:creator>
  <cp:keywords/>
  <dc:description/>
  <cp:lastModifiedBy>I.Trzeszczkowska</cp:lastModifiedBy>
  <cp:lastPrinted>2020-08-28T11:00:24Z</cp:lastPrinted>
  <dcterms:created xsi:type="dcterms:W3CDTF">2020-07-27T11:05:23Z</dcterms:created>
  <dcterms:modified xsi:type="dcterms:W3CDTF">2020-09-18T07:04:12Z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