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3"/>
  </bookViews>
  <sheets>
    <sheet name="GM lokalizacje" sheetId="1" r:id="rId1"/>
    <sheet name="WM" sheetId="2" r:id="rId2"/>
    <sheet name="GM+WM" sheetId="3" r:id="rId3"/>
    <sheet name="PGM" sheetId="4" r:id="rId4"/>
  </sheets>
  <definedNames>
    <definedName name="_xlnm.Print_Area" localSheetId="2">'GM+WM'!$A$1:$AD$123</definedName>
  </definedNames>
  <calcPr fullCalcOnLoad="1"/>
</workbook>
</file>

<file path=xl/sharedStrings.xml><?xml version="1.0" encoding="utf-8"?>
<sst xmlns="http://schemas.openxmlformats.org/spreadsheetml/2006/main" count="599" uniqueCount="338">
  <si>
    <t>Lp.</t>
  </si>
  <si>
    <t>Adres</t>
  </si>
  <si>
    <t>Ilość pojemników do mycia i dezynfekcji</t>
  </si>
  <si>
    <t xml:space="preserve">Łącznie </t>
  </si>
  <si>
    <t>11 Listopada 30</t>
  </si>
  <si>
    <t>Jana Kilińskiego 48</t>
  </si>
  <si>
    <t>Jana Kilińskiego 39</t>
  </si>
  <si>
    <t>Leszno 25</t>
  </si>
  <si>
    <t>Mireckiego 99</t>
  </si>
  <si>
    <t>Spokojna 32</t>
  </si>
  <si>
    <t>Spokojna 28</t>
  </si>
  <si>
    <t>Legionów Polskich 55</t>
  </si>
  <si>
    <t>Jaktorowska 4</t>
  </si>
  <si>
    <t>1 Maja 86</t>
  </si>
  <si>
    <t>Miodowa 10</t>
  </si>
  <si>
    <t>Kamienna 8</t>
  </si>
  <si>
    <t>1 Maja 94</t>
  </si>
  <si>
    <t>1 Maja 72</t>
  </si>
  <si>
    <t>Piękna 25</t>
  </si>
  <si>
    <t>Mostowa 7</t>
  </si>
  <si>
    <t>1 Maja 10</t>
  </si>
  <si>
    <t>1 Maja 24</t>
  </si>
  <si>
    <t>1 Maja 33 A</t>
  </si>
  <si>
    <t>Bankowa 5</t>
  </si>
  <si>
    <t>Okrzei 5</t>
  </si>
  <si>
    <t>Żeromskiego 8</t>
  </si>
  <si>
    <t>Kościelna 3</t>
  </si>
  <si>
    <t>Kościelna 15</t>
  </si>
  <si>
    <t xml:space="preserve">Szarych Szeregów 3 </t>
  </si>
  <si>
    <t>Słoneczna 2</t>
  </si>
  <si>
    <t>Wyszyńskiego  10</t>
  </si>
  <si>
    <t>1 Maja 50</t>
  </si>
  <si>
    <t>Żabia 3</t>
  </si>
  <si>
    <t>Ossowskiego 27</t>
  </si>
  <si>
    <t>Dekerta 8/10</t>
  </si>
  <si>
    <t>Armii Krajowej 10</t>
  </si>
  <si>
    <t xml:space="preserve">1 Maja 48                                 </t>
  </si>
  <si>
    <t>Legionów Polskich 17</t>
  </si>
  <si>
    <t>Łukasińskiego 18/20</t>
  </si>
  <si>
    <t>Ludwika Waryńskiego 46</t>
  </si>
  <si>
    <t>Ludwika Waryńskiego 44</t>
  </si>
  <si>
    <t>Ludwika Waryńskiego 42</t>
  </si>
  <si>
    <t xml:space="preserve">Jana Kilińskiego 42                                   </t>
  </si>
  <si>
    <t>Romualda Mielczarskiego 3/5</t>
  </si>
  <si>
    <t>Michała Ossowskiego 12</t>
  </si>
  <si>
    <t>Jana Kilińskiego 11</t>
  </si>
  <si>
    <t xml:space="preserve">Fryderyka Chopina 2 </t>
  </si>
  <si>
    <t>Fryderyka Chopina 8</t>
  </si>
  <si>
    <t>Józefa Mireckiego 42</t>
  </si>
  <si>
    <t>Gen. Józefa Hallera 22</t>
  </si>
  <si>
    <t>Józefa Mireckiego 53</t>
  </si>
  <si>
    <t>Juliusza Słowackiego 18</t>
  </si>
  <si>
    <t>Adama Mickiewicza 17</t>
  </si>
  <si>
    <t>Stanisława Moniuszki 27</t>
  </si>
  <si>
    <t>Piotra Wysockiego 4</t>
  </si>
  <si>
    <t>Piotra Wysockiego 16</t>
  </si>
  <si>
    <t>Piotra Wysockiego 22</t>
  </si>
  <si>
    <t>Piotra Wysockiego 34</t>
  </si>
  <si>
    <t>Józefa Mireckiego 3</t>
  </si>
  <si>
    <t>Henryka hr. Łubieńskiego 8</t>
  </si>
  <si>
    <t>Stanisława Wyspiańskiego 5</t>
  </si>
  <si>
    <t>Stefana Żeromskiego 3</t>
  </si>
  <si>
    <t>Ludwika Waryńskiego 26</t>
  </si>
  <si>
    <t>Jana Dekerta 18</t>
  </si>
  <si>
    <t>Henryka Sienkiewicza 2</t>
  </si>
  <si>
    <t>Henryka Sienkiewicza 10</t>
  </si>
  <si>
    <t>Henryka Sienkiewicza 11</t>
  </si>
  <si>
    <t>Henryka Sienkiewicza 16</t>
  </si>
  <si>
    <t>Stefana Okrzei 47</t>
  </si>
  <si>
    <t xml:space="preserve">Leszno 21                                       </t>
  </si>
  <si>
    <t>Leszno 46/48</t>
  </si>
  <si>
    <t xml:space="preserve">Leszno 42                                           </t>
  </si>
  <si>
    <t>Jana Kilińskiego 20/22</t>
  </si>
  <si>
    <t>Legionów  Polskich 27/29</t>
  </si>
  <si>
    <t>Adama Mickiewicza 19 B</t>
  </si>
  <si>
    <t xml:space="preserve">1 Maja 118                    </t>
  </si>
  <si>
    <t xml:space="preserve">1 Maja 84 </t>
  </si>
  <si>
    <t>Pojemniki do mycia i dezynfekcji (szt.)</t>
  </si>
  <si>
    <t>Razem</t>
  </si>
  <si>
    <t>L.p.</t>
  </si>
  <si>
    <t>1100 l</t>
  </si>
  <si>
    <t>700 l</t>
  </si>
  <si>
    <t>240 l</t>
  </si>
  <si>
    <t>110 l</t>
  </si>
  <si>
    <t>dzwon</t>
  </si>
  <si>
    <t>kontener</t>
  </si>
  <si>
    <t>Razem:</t>
  </si>
  <si>
    <t>Załącznik Nr 4</t>
  </si>
  <si>
    <t>cena netto</t>
  </si>
  <si>
    <t>x</t>
  </si>
  <si>
    <t xml:space="preserve"> = </t>
  </si>
  <si>
    <t>Pojemnik 700 l</t>
  </si>
  <si>
    <t>Pojemnik 240 l.</t>
  </si>
  <si>
    <t xml:space="preserve"> =</t>
  </si>
  <si>
    <t>Uwaga:</t>
  </si>
  <si>
    <t>Wypełnia Wykonawca (cena netto pojemnika)</t>
  </si>
  <si>
    <t>wypełnia Wykonawca (cena netto pojemnika)</t>
  </si>
  <si>
    <t xml:space="preserve">Pojemnik 1100 l </t>
  </si>
  <si>
    <t>Pojemnik 110 l</t>
  </si>
  <si>
    <t>Dzwon</t>
  </si>
  <si>
    <t>Kontener</t>
  </si>
  <si>
    <t>Pojemniki dla budynków tylko Gminy Miasta Żyrardów:</t>
  </si>
  <si>
    <t>Cena netto za 1 pojemnik</t>
  </si>
  <si>
    <t xml:space="preserve">Koszt netto wg rodzaju pojemników </t>
  </si>
  <si>
    <t xml:space="preserve">700 l             </t>
  </si>
  <si>
    <t xml:space="preserve">240 l                  </t>
  </si>
  <si>
    <t xml:space="preserve">1100 l </t>
  </si>
  <si>
    <t xml:space="preserve">110 l          </t>
  </si>
  <si>
    <t>Ks. Pr. Stefana Wyszyńskiego 2</t>
  </si>
  <si>
    <t>Ks. Pr. Stefana Wyszyńskiego 8</t>
  </si>
  <si>
    <t xml:space="preserve"> - Tadeusza Kościuszki 36</t>
  </si>
  <si>
    <t>Józefa Mireckiego 60 bl. 2</t>
  </si>
  <si>
    <t>Stefana Żeromskiego 2/4/6</t>
  </si>
  <si>
    <t>1 Maja 53/55</t>
  </si>
  <si>
    <t>1 Maja 57/59</t>
  </si>
  <si>
    <t>Bolesława Limanowskiego  32</t>
  </si>
  <si>
    <t>Kanałowa 1/3</t>
  </si>
  <si>
    <t>Michała Ossowskiego 31/33</t>
  </si>
  <si>
    <t>Armii Krajowej 2 i 4</t>
  </si>
  <si>
    <t>Bolesława Limanowskiego 26</t>
  </si>
  <si>
    <t>Rodzinna 3 i 5</t>
  </si>
  <si>
    <t xml:space="preserve">Michała Ossowskiego 25 </t>
  </si>
  <si>
    <t>Tadeusza Kościuszki 30</t>
  </si>
  <si>
    <t xml:space="preserve">Tadeusza Kościuszki 35a </t>
  </si>
  <si>
    <t>Józefa Mireckiego 58/60</t>
  </si>
  <si>
    <t>Józefa Mireckiego 60 bl. 3</t>
  </si>
  <si>
    <t>Stanisława Sławińskiego 3</t>
  </si>
  <si>
    <t>Kanałowa 2 i 4</t>
  </si>
  <si>
    <t>Józefa Mireckiego 54 bl. 1 i 2</t>
  </si>
  <si>
    <t xml:space="preserve">Gabriela Narutowicza 24B/Ks. St. Wyszyńskiego 1 i 3                         </t>
  </si>
  <si>
    <t xml:space="preserve">700 l </t>
  </si>
  <si>
    <t>1100 l  [kol. 3 x kol. 10]</t>
  </si>
  <si>
    <t xml:space="preserve"> - Wspólnota Mieszkaniowa przy ul. Strażackiej 3                                       </t>
  </si>
  <si>
    <t>Strażacka 3</t>
  </si>
  <si>
    <t xml:space="preserve"> - Wspólnota Mieszkaniowa przy ul. Waryńnskiego 21A</t>
  </si>
  <si>
    <t xml:space="preserve"> - Wspólnota Mieszkaniowa przy ul. Wyszyńskiego 10</t>
  </si>
  <si>
    <t xml:space="preserve"> - Wspólnota Mieszkaniowa przy ul. 1 Maja 54</t>
  </si>
  <si>
    <t xml:space="preserve"> - Żabia 6 (BIUR-MAR)</t>
  </si>
  <si>
    <t xml:space="preserve"> - Wspólnota Mieszkaniowa przy ul. Ossowskiego 27 </t>
  </si>
  <si>
    <t xml:space="preserve"> - Wspólnota Mieszkaniowa przy ul. Ossowskiego 25 bl 3 </t>
  </si>
  <si>
    <t xml:space="preserve"> - Wspólnota Mieszkaniowa przy ul. Ossowskiego 25 bl 4</t>
  </si>
  <si>
    <t xml:space="preserve"> - Wspólnota Mieszkaniowa przy ul. Kościuszki 18</t>
  </si>
  <si>
    <t xml:space="preserve"> - Wspólnota Mieszkaniowa przy ul. Kościuszki 20</t>
  </si>
  <si>
    <t xml:space="preserve"> - Wspólnota Mieszkaniowa przy ul. Limanowskiego 20</t>
  </si>
  <si>
    <t xml:space="preserve"> - Wspólnota Mieszkaniowa przy ul. Limanowskiego 22</t>
  </si>
  <si>
    <t xml:space="preserve"> - Wspólnota Mieszkaniowa przy ul. Limanowskiego 16</t>
  </si>
  <si>
    <t xml:space="preserve"> - Wspólnota Mieszkaniowa przy ul. Dekerta 2 B</t>
  </si>
  <si>
    <t xml:space="preserve"> - Wspólnota Mieszkaniowa przy ul. Armii Krajowej 8</t>
  </si>
  <si>
    <t xml:space="preserve"> - Wspólnota Mieszkaniowa przy ul. Limanowskiego 29</t>
  </si>
  <si>
    <t xml:space="preserve"> - Wspólnota Mieszkaniowa przy ul. Limanowskiego 23</t>
  </si>
  <si>
    <t xml:space="preserve"> - Wspólnota Mieszkaniowa przy ul. Mireckiego 68</t>
  </si>
  <si>
    <t xml:space="preserve"> - Wspólnota Mieszkaniowa przy ul. Mireckiego 70</t>
  </si>
  <si>
    <t xml:space="preserve"> - Wspólnota Mieszkaniowa przy ul. Łukasińskiego 18/20</t>
  </si>
  <si>
    <t xml:space="preserve"> - Wspólnota Mieszkaniowa przy ul. Narutowicza 25</t>
  </si>
  <si>
    <t xml:space="preserve"> - Wspólnota Mieszkaniowa przy ul. Legionów Polskich 24</t>
  </si>
  <si>
    <t>Cena netto za mycie i dezyfekcję 1 pojemnika</t>
  </si>
  <si>
    <t>Koszt mycia i dezynsekcji netto wg. rodzaju pojemników przypadający na budynek</t>
  </si>
  <si>
    <t xml:space="preserve">Lokalizacja pergoli, gniaz pojemników </t>
  </si>
  <si>
    <t>Razem ilości pojemników wg rodzaju:</t>
  </si>
  <si>
    <t xml:space="preserve">700 l         [kol. 4   x kol. 11]     </t>
  </si>
  <si>
    <t xml:space="preserve">240 l [kol. 5 x kol. 12]    </t>
  </si>
  <si>
    <t xml:space="preserve">110 l [kol. 6 x kol. 13]          </t>
  </si>
  <si>
    <t xml:space="preserve">dzwon [kol. 7 x kol. 14]          </t>
  </si>
  <si>
    <t xml:space="preserve">kontener [kol. 8 x kol. 15]          </t>
  </si>
  <si>
    <t>Razem koszt netto pojemników dla danej lokalizacji [kol. 16+kol. 17 + kol. 18 + kol. 19 + kol. 20]</t>
  </si>
  <si>
    <t xml:space="preserve">Udział % w kosztach mycia i dezynsekcji pojemników </t>
  </si>
  <si>
    <t>1100 l  [kol. 16 x kol. 23]</t>
  </si>
  <si>
    <t xml:space="preserve">700 l         [kol. 17 x kol. 23]     </t>
  </si>
  <si>
    <t xml:space="preserve">240 l [kol. 18 x kol. 23]    </t>
  </si>
  <si>
    <t xml:space="preserve">110 l [kol. 19 x kol. 23]          </t>
  </si>
  <si>
    <t xml:space="preserve">dzwon [kol. 20 x kol. 23]          </t>
  </si>
  <si>
    <t xml:space="preserve">kontener [kol. 21 x kol. 23]          </t>
  </si>
  <si>
    <t xml:space="preserve">Razem dla danej lokalizacji [suma kol. Od 24 do kol. 29]          </t>
  </si>
  <si>
    <t>Wspólnota Mieszkaniowa przy ul. 1 Maja 38</t>
  </si>
  <si>
    <t>Wspólnota Mieszkaniowa przy ul. 1 Maja 76</t>
  </si>
  <si>
    <t>Wspólnota Mieszkaniowa przy ul. 1 Maja 82</t>
  </si>
  <si>
    <t xml:space="preserve"> - Wspólnota Mieszkaniowa przy ul. 1 Maja 53</t>
  </si>
  <si>
    <t xml:space="preserve"> - Wspólnota Mieszkaniowa przy ul. 1 Maja 55</t>
  </si>
  <si>
    <t xml:space="preserve"> - Wspólnota Mieszkaniowa przy ul. 1 Maja 57</t>
  </si>
  <si>
    <t xml:space="preserve"> - Wspólnota Mieszkaniowa przy ul. 1 Maja 59</t>
  </si>
  <si>
    <t xml:space="preserve"> - Wspólnota Mieszkaniowa przy ul. Armii Krajowej 2</t>
  </si>
  <si>
    <t xml:space="preserve"> - Wspólnota Mieszkaniowa przy ul. Armii Krajowej 4</t>
  </si>
  <si>
    <t xml:space="preserve"> - Wspólnota Mieszkaniowa przy ul. Bolesława Limanowskiego 32</t>
  </si>
  <si>
    <t xml:space="preserve"> - Wspólnota Mieszkaniowa przy ul. Bolesława Limanowskiego 34</t>
  </si>
  <si>
    <t xml:space="preserve"> - Wspólnota Mieszkaniowa przy ul. Bolesława Limanowskiego 36a</t>
  </si>
  <si>
    <t>Wspólnota Mieszkaniowa przy ul. Gen. Józefa Hallera 4</t>
  </si>
  <si>
    <t xml:space="preserve"> - Wspólnota Mieszkaniowa przy ul. Bolesława Limanowskiego 26               </t>
  </si>
  <si>
    <t xml:space="preserve"> - Wspólnota Mieszkaniowa przy ul. Bolesława Limanowskiego 24</t>
  </si>
  <si>
    <t>Wspólnota Mieszkaniowa przy ul. Bolesława Limanowskiego 37 A</t>
  </si>
  <si>
    <t>Wspólnota Mieszkaniowa przy ul. Bolesława Limanowskiego 43</t>
  </si>
  <si>
    <t xml:space="preserve">Wspólnota Mieszkaniowa przy ul. Farbiarskiej 2 </t>
  </si>
  <si>
    <t xml:space="preserve"> - Wspólnota Mieszkaniowa przy ul. Gabriela Narutowicza 24B</t>
  </si>
  <si>
    <t xml:space="preserve"> - Wspólnota Mieszkaniowa przy ul. Gabriela Narutowicza 26B                </t>
  </si>
  <si>
    <t xml:space="preserve"> - Wspólnota Mieszkaniowa przy ul. Gabriela Narutowicza 28 </t>
  </si>
  <si>
    <t xml:space="preserve"> - Wspólnota Mieszkaniowa przy ul. Ks. Pr. Stefana Wyszyńskiego 1</t>
  </si>
  <si>
    <t xml:space="preserve"> - Wspólnota Mieszkaniowa przy ul. Ks. Pr. Stefana Wyszyńskiego 3</t>
  </si>
  <si>
    <t xml:space="preserve"> - Wspólnota Mieszkaniowa przy ul. Ks. Piotra Ściegennego 3</t>
  </si>
  <si>
    <t>Wspólnota Mieszkaniowa przy ul. Henryka Sienkiewicza 8</t>
  </si>
  <si>
    <t>Wspólnota Mieszkaniowa przy ul. Jaktorowskiej 38</t>
  </si>
  <si>
    <t>Wspólnota Mieszkaniowa przy ul. Jana Dekerta 12</t>
  </si>
  <si>
    <t xml:space="preserve"> - Wspólnota Mieszkaniowa przy ul. Józefa Mireckiego 54 bl. 1</t>
  </si>
  <si>
    <t xml:space="preserve"> - Wspólnota Mieszkaniowa przy ul. Józefa Mireckiego 54 bl. 2</t>
  </si>
  <si>
    <t xml:space="preserve"> - Wspólnota Mieszkaniowa przy ul. Józefa Mireckiego 60 bl. 9</t>
  </si>
  <si>
    <t xml:space="preserve"> - Wspólnota Mieszkaniowa przy ul. Józefa Mireckiego 58 bl. 5</t>
  </si>
  <si>
    <t xml:space="preserve"> - Wspólnota Mieszkaniowa przy ul. Kościelnej 4</t>
  </si>
  <si>
    <t xml:space="preserve"> - Wspólnota Mieszkaniowa przy ul. Kościelnej 6</t>
  </si>
  <si>
    <t xml:space="preserve"> - Wspólnota Mieszkaniowa przy ul. Józefa Mireckiego 60 bl. 8 (Chyła)</t>
  </si>
  <si>
    <t xml:space="preserve"> - Wspólnota Mieszkaniowa przy ul. Józefa Mireckiego 58 bl. 6</t>
  </si>
  <si>
    <t xml:space="preserve"> - Wspólnota Mieszkaniowa przy ul. Józefa Mireckiego 60 bl. 7</t>
  </si>
  <si>
    <t xml:space="preserve"> - Wspólnota Mieszkaniowa przy ul. Józefa Mireckiego 58 bl. 4</t>
  </si>
  <si>
    <t xml:space="preserve"> - Wspólnota Mieszkaniowa przy ul. Józefa Mireckiego 60 bl. 3</t>
  </si>
  <si>
    <t xml:space="preserve"> - Wspólnota Mieszkaniowa przy ul. Józefa Mireckiego 60 bl.2</t>
  </si>
  <si>
    <t xml:space="preserve"> - Wspólnota Mieszkaniowa przy ul. Kościelnej 8</t>
  </si>
  <si>
    <t xml:space="preserve"> - Wspólnota Mieszkaniowa przy ul. Kanałowej 1 </t>
  </si>
  <si>
    <t xml:space="preserve"> - Wspólnota Mieszkaniowa przy ul. Kanałowej 3</t>
  </si>
  <si>
    <t xml:space="preserve"> - Wspólnota Mieszkaniowa przy ul. Kanałowej 2</t>
  </si>
  <si>
    <t xml:space="preserve"> - Wspólnota Mieszkaniowa przy ul. Kanałowej 4</t>
  </si>
  <si>
    <t>Wspólnota Mieszkaniowa przy ul. Karola Dittricha 3</t>
  </si>
  <si>
    <t>Wspólnota Mieszkaniowa przy ul. Karola Dittricha 8</t>
  </si>
  <si>
    <t xml:space="preserve"> - Wspólnota Mieszkaniowa przy ul. Kościelnej 3</t>
  </si>
  <si>
    <t xml:space="preserve"> - Wspólnota Mieszkaniowa przy ul. Ks. Stanisława Staszica 4</t>
  </si>
  <si>
    <t>Wspólnota Mieszkaniowa przy ul. Kościelnej 7</t>
  </si>
  <si>
    <t>Wspólnota Mieszkaniowa przy ul. Kościelnej 11</t>
  </si>
  <si>
    <t xml:space="preserve"> - Wspólnota Mieszkaniowa przy ul. Bolesława Limanowskiego 31b</t>
  </si>
  <si>
    <t xml:space="preserve"> - Wspólnota Mieszkaniowa przy ul. Kościelnej 15</t>
  </si>
  <si>
    <t xml:space="preserve"> - Wspólnota Mieszkaniowa przy ul. Ks. Pr. Stefana Wyszyńskiego 2</t>
  </si>
  <si>
    <t xml:space="preserve"> - Wspólnota Mieszkaniowa przy ul. Ks. Pr. Stefana Wyszyńskiego 4</t>
  </si>
  <si>
    <t xml:space="preserve"> - Wspólnota Mieszkaniowa przy ul. Ks. Pr. Stefana Wyszyńskiego 8</t>
  </si>
  <si>
    <t>Wspólnota Mieszkaniowa przy ul. Ks. St. Wittenberga  12</t>
  </si>
  <si>
    <t>Wspólnota Mieszkaniowa przy ul. Legionów Polskich 71</t>
  </si>
  <si>
    <t>Wspólnota Mieszkaniowa przy ul. Legionów Polskich 76</t>
  </si>
  <si>
    <t>Wspólnota Mieszkaniowa przy ul. Ludwika Waryńskiego 9</t>
  </si>
  <si>
    <t xml:space="preserve"> - Wspólnota Mieszkaniowa przy ul. Michała Ossowskiego 25 bl. 1</t>
  </si>
  <si>
    <t xml:space="preserve"> - Wspólnota Mieszkaniowa przy ul. Michała Ossowskiego 25 bl. 2</t>
  </si>
  <si>
    <t xml:space="preserve"> - Wspólnota Mieszkaniowa przy ul. Tadeusza Kościuszki 22</t>
  </si>
  <si>
    <t xml:space="preserve"> - Wspólnota Mieszkaniowa przy ul. Tadeusza Kościuszki 24</t>
  </si>
  <si>
    <t xml:space="preserve"> - Wspólnota Mieszkaniowa przy ul. Tadeusza Kościuszki 26</t>
  </si>
  <si>
    <t xml:space="preserve"> - Wspólnota Mieszkaniowa przy ul. Michała Ossowskiego 31</t>
  </si>
  <si>
    <t xml:space="preserve"> - Wspólnota Mieszkaniowa przy ul. Michała Ossowskiego 33</t>
  </si>
  <si>
    <t xml:space="preserve"> - Wspólnota Mieszkaniowa przy ul. Bolesława Limanowskiego 12G</t>
  </si>
  <si>
    <t xml:space="preserve"> - Wspólnota Mieszkaniowa przy ul. Bolesława Limanowskiego 12H</t>
  </si>
  <si>
    <t xml:space="preserve"> - Wspólnota Mieszkaniowa przy ul. Bolesława Limanowskiego 14</t>
  </si>
  <si>
    <t>Wspólnota Mieszkaniowa przy ul. Plan Jana Pawła II nr 5</t>
  </si>
  <si>
    <t>Wspólnota Mieszkaniowa przy ul. POW 4</t>
  </si>
  <si>
    <t>Wspólnota Mieszkaniowa przy ul. Rodzinna 1</t>
  </si>
  <si>
    <t xml:space="preserve"> - Wspólnota Mieszkaniowa przy ul. Rodzinna 3                                </t>
  </si>
  <si>
    <t xml:space="preserve"> - Wspólnota Mieszkaniowa przy ul. Rodzinna 5</t>
  </si>
  <si>
    <t xml:space="preserve"> - Wspólnota Mieszkaniowa przy ul. Smocza 2 </t>
  </si>
  <si>
    <t xml:space="preserve"> -  Wspólnota Mieszkaniowa przy ul. Środkowa 11</t>
  </si>
  <si>
    <t xml:space="preserve"> - Wspólnota Mieszkaniowa przy ul. Środkowa 13</t>
  </si>
  <si>
    <t xml:space="preserve"> - Wspólnota Mieszkaniowa przy ul. Środkowa 15</t>
  </si>
  <si>
    <t xml:space="preserve"> - Wspólnota Mieszkaniowa przy ul. Słonecznej 2</t>
  </si>
  <si>
    <t xml:space="preserve"> - Wspólnota Mieszkaniowa przy ul. Słonecznej 4</t>
  </si>
  <si>
    <t xml:space="preserve"> - Wspólnota Mieszkaniowa przy ul. Szarych Szeregów 4a</t>
  </si>
  <si>
    <t xml:space="preserve"> - Wspólnota Mieszkaniowa przy ul. Armii Krajowej 12</t>
  </si>
  <si>
    <t xml:space="preserve"> - Wspólnota Mieszkaniowa przy ul. Stanisława Sławińskiego 2</t>
  </si>
  <si>
    <t xml:space="preserve"> - Wspólnota Mieszkaniowa przy ul. Stanisława Sławińskiego 3</t>
  </si>
  <si>
    <t xml:space="preserve"> - Wspólnota Mieszkaniowa przy ul. Stanisława Sławińskiego 4</t>
  </si>
  <si>
    <t>Wspólnota Mieszkaniowa przy ul. Stefana Okrzei 53A</t>
  </si>
  <si>
    <t xml:space="preserve"> - Wspólnota Mieszkaniowa przy ul. Stefana Żeromskiego  2                      </t>
  </si>
  <si>
    <t xml:space="preserve"> - Wspólnota Mieszkaniowa przy ul. Stefana Żeromskiego 4</t>
  </si>
  <si>
    <t xml:space="preserve"> - Wspólnota Mieszkaniowa przy ul. Stefana Żeromskiego 6</t>
  </si>
  <si>
    <t>Wspólnota Mieszkaniowa przy ul. Stefana Żeromskiego 5a</t>
  </si>
  <si>
    <t xml:space="preserve"> - Wspólnota Mieszkaniowa przy ul. Stefana Żeromskiego 11</t>
  </si>
  <si>
    <t xml:space="preserve"> - Wspólnota Mieszkaniowa przy ul. Ks. O. Wittenberga  11</t>
  </si>
  <si>
    <t xml:space="preserve"> - Wspólnota Mieszkaniowa przy ul. Legionów Polskich 72</t>
  </si>
  <si>
    <t xml:space="preserve"> - Wspólnota Mieszkaniowa przy ul. Szarych Szeregów 3</t>
  </si>
  <si>
    <t xml:space="preserve"> - Wspólnota Mieszkaniowa przy ul. Ks. Stanisława Konarskiego 4</t>
  </si>
  <si>
    <t>Wspólnota Mieszkaniowa przy ul. Tadeusza Kościuszki 29</t>
  </si>
  <si>
    <t xml:space="preserve"> - Wspólnota Mieszkaniowa przy ul. Tadeusza Kościuszki 28</t>
  </si>
  <si>
    <t xml:space="preserve"> - Wspólnota Mieszkaniowa przy ul. Tadeusza Kościuszki 30</t>
  </si>
  <si>
    <t xml:space="preserve"> - Wspólnota Mieszkaniowa przy ul. Tadeusza Kościuszki 32</t>
  </si>
  <si>
    <t xml:space="preserve"> - Wspólnota Mieszkaniowa przy ul. Tadeusza Kościuszki 31</t>
  </si>
  <si>
    <t xml:space="preserve"> - Wspólnota Mieszkaniowa przy ul. Tadeusza Kościuszki 33</t>
  </si>
  <si>
    <t xml:space="preserve"> - Wspólnota Mieszkaniowa przy ul. Tadeusza Kościuszki 35a</t>
  </si>
  <si>
    <t xml:space="preserve"> - Wspólnota Mieszkaniowa przy ul. Tadeusza Kościuszki 37</t>
  </si>
  <si>
    <t>Wspólnota Mieszkaniowa przy ul. Tadeusza Kościuszki 43</t>
  </si>
  <si>
    <t>Wspólnota Mieszkaniowa przy ul. Tadeusza Kościuszki 47</t>
  </si>
  <si>
    <t xml:space="preserve"> - Ludwika Waryńskiego 25 (budynek gminny)</t>
  </si>
  <si>
    <t xml:space="preserve"> - Gabriela Narutowicza 42 (budynek gminny)</t>
  </si>
  <si>
    <t xml:space="preserve"> - Wyszyńskiego  12 (budynek gminny)</t>
  </si>
  <si>
    <t xml:space="preserve"> - 1 Maja 50 (budynek gminny)</t>
  </si>
  <si>
    <t xml:space="preserve"> - 1 Maja 52 (budynek gminny)</t>
  </si>
  <si>
    <t xml:space="preserve"> - Żabia 3 (budynek gminny)</t>
  </si>
  <si>
    <t xml:space="preserve"> - Limanowskiego 15 (budynek gminny)</t>
  </si>
  <si>
    <t xml:space="preserve"> - Limanowskiego 18 (budynek gminny)</t>
  </si>
  <si>
    <t xml:space="preserve"> - Dekerta 8/10 (budynek gminny)</t>
  </si>
  <si>
    <t xml:space="preserve"> - Armii Krajowej 10 (budynek gminny)</t>
  </si>
  <si>
    <t xml:space="preserve"> - Limanowskiego 27 (budynek gminny)</t>
  </si>
  <si>
    <t xml:space="preserve"> - Limanowskiego 25 (budynek gminny)</t>
  </si>
  <si>
    <t xml:space="preserve"> - 1 Maja 48 (budynek gminny)</t>
  </si>
  <si>
    <t xml:space="preserve"> - Żeromskiego 8 (budynek gminny)</t>
  </si>
  <si>
    <t xml:space="preserve"> - Wspólnota Mieszkaniowa przy ul. Żeromskiego 10</t>
  </si>
  <si>
    <t xml:space="preserve"> - Legionów Polskich 17 (budynek gminny)</t>
  </si>
  <si>
    <t xml:space="preserve"> - Legionów Polskich 20 (budynek gminny)</t>
  </si>
  <si>
    <t xml:space="preserve"> - Łukasińskiego 19 (budynek gminny)</t>
  </si>
  <si>
    <t xml:space="preserve"> - Łukasińskiego 24 (budynek gminny)</t>
  </si>
  <si>
    <t xml:space="preserve"> - Mireckiego 99 (budynek gminny)</t>
  </si>
  <si>
    <t xml:space="preserve"> - Szulmana 20 (budynek gminny)</t>
  </si>
  <si>
    <t xml:space="preserve"> - Narutowicza 21 (budynek gminny)</t>
  </si>
  <si>
    <t xml:space="preserve"> - Narutowicza 23a (budynek gminny)</t>
  </si>
  <si>
    <t xml:space="preserve"> - Narutowicza 23b (budynek gminny)</t>
  </si>
  <si>
    <t xml:space="preserve"> - Wspólnota ieszkaniowa przy ul. Gabriela Narutowicza 40</t>
  </si>
  <si>
    <t xml:space="preserve"> - Budynki Gminy Miasta Żyrardów</t>
  </si>
  <si>
    <t>Wspólnota Mieszkaniowa przy ul. Józefa Mireckiego 63</t>
  </si>
  <si>
    <t>Wspólnota Mieszkaniowa przy ul. Bolesława Limanowskiego 28</t>
  </si>
  <si>
    <t>Wspólnota Mieszkaniowa przy ul. Stanisława Moniuszki 32</t>
  </si>
  <si>
    <t>Wykaz lokalizacji pergoli, gniazd pojemników na odpady komunalne do mycia i dezynsekcji z których korzystają mieszkańcy budynków PGM Żyrardów Sp. z o.o.</t>
  </si>
  <si>
    <t xml:space="preserve">Wykaz lokalizacji pergoli, gniazd pojemników na odpady komunalne do mycia i dezynsekcji z których korzystają mieszkańcy budynków Wspólnot Miesszkaniowych </t>
  </si>
  <si>
    <t>z których korzystają tylko mieszkańcy z budynków Gminy Miasta Żyrardów</t>
  </si>
  <si>
    <t>Załącznik Nr 3</t>
  </si>
  <si>
    <t xml:space="preserve"> - Wspólnota Mieszkaniowa przy ul. Stanisława Moniuszki 13</t>
  </si>
  <si>
    <t>Tadeusza Kościuszki 25</t>
  </si>
  <si>
    <t>Gabriela Narutowicza 42</t>
  </si>
  <si>
    <t xml:space="preserve">Limanowskiego 20 </t>
  </si>
  <si>
    <t>Limanowskiego 27</t>
  </si>
  <si>
    <t xml:space="preserve"> - Wspólnota Mieszkaniowa przy ul. Józefa Mireckiego 64</t>
  </si>
  <si>
    <t>Środkowa 11/Smocza 2</t>
  </si>
  <si>
    <t>1 Maja 58</t>
  </si>
  <si>
    <r>
      <t xml:space="preserve"> - </t>
    </r>
    <r>
      <rPr>
        <sz val="6"/>
        <color indexed="48"/>
        <rFont val="Times New Roman"/>
        <family val="1"/>
      </rPr>
      <t>Wspólnota Mieszkaniowa przy ul. Limanowskiego 17</t>
    </r>
  </si>
  <si>
    <r>
      <t xml:space="preserve"> - </t>
    </r>
    <r>
      <rPr>
        <sz val="6"/>
        <color indexed="48"/>
        <rFont val="Times New Roman"/>
        <family val="1"/>
      </rPr>
      <t>Wspólnota Mieszkaniowa przy ul. Limanowskiego 19</t>
    </r>
  </si>
  <si>
    <r>
      <t xml:space="preserve"> - </t>
    </r>
    <r>
      <rPr>
        <sz val="6"/>
        <color indexed="48"/>
        <rFont val="Times New Roman"/>
        <family val="1"/>
      </rPr>
      <t>Wspólnota Mieszkaniowa przy ul. Limanowskiego 21</t>
    </r>
  </si>
  <si>
    <r>
      <t xml:space="preserve"> - Wspólnota Mieszkaniowa przy ul. Gabriela Narutowicza 38</t>
    </r>
    <r>
      <rPr>
        <b/>
        <sz val="6"/>
        <rFont val="Times New Roman"/>
        <family val="1"/>
      </rPr>
      <t xml:space="preserve"> </t>
    </r>
  </si>
  <si>
    <r>
      <t xml:space="preserve">Stefana Żeromskiego 11  </t>
    </r>
    <r>
      <rPr>
        <sz val="6"/>
        <color indexed="8"/>
        <rFont val="Times New Roman"/>
        <family val="1"/>
      </rPr>
      <t xml:space="preserve">                             </t>
    </r>
  </si>
  <si>
    <t>1100l</t>
  </si>
  <si>
    <t>700l</t>
  </si>
  <si>
    <t>Razem kwota</t>
  </si>
  <si>
    <t>Razem ilość</t>
  </si>
  <si>
    <t>Farbiarska 1,8</t>
  </si>
  <si>
    <t>Legionów Polskich 20</t>
  </si>
  <si>
    <t>Wspólnota Konarskiego 6</t>
  </si>
  <si>
    <t>0.00</t>
  </si>
  <si>
    <t>Tadeusza Kościuszki 31</t>
  </si>
  <si>
    <t>Wspólnota Wyszyńskiego 9</t>
  </si>
  <si>
    <t xml:space="preserve">Wykaz lokalizacji pergoli, gniazd pojemników na odpady komunalne do mycia i dezynsekcji z których korzystają mieszkańcy budynków gminych i Wspólnot Mieszkaniowych </t>
  </si>
  <si>
    <t>Załącznik nr 1</t>
  </si>
  <si>
    <t xml:space="preserve">                      Wykaz lokalizacji pojemników na odpady komunalne       </t>
  </si>
  <si>
    <t>Załącznik nr 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</si>
</sst>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_z_ł_-;\-* #,##0.0\ _z_ł_-;_-* &quot;-&quot;??\ _z_ł_-;_-@_-"/>
    <numFmt numFmtId="170" formatCode="0.0"/>
    <numFmt numFmtId="171" formatCode="0.0000"/>
    <numFmt numFmtId="172" formatCode="0.000"/>
    <numFmt numFmtId="173" formatCode="#,##0.00_ ;\-#,##0.00\ "/>
    <numFmt numFmtId="174" formatCode="0.00000"/>
  </numFmts>
  <fonts count="6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u val="single"/>
      <sz val="6"/>
      <color indexed="8"/>
      <name val="Times New Roman"/>
      <family val="1"/>
    </font>
    <font>
      <sz val="6"/>
      <color indexed="30"/>
      <name val="Times New Roman"/>
      <family val="1"/>
    </font>
    <font>
      <b/>
      <u val="single"/>
      <sz val="6"/>
      <name val="Times New Roman"/>
      <family val="1"/>
    </font>
    <font>
      <sz val="6"/>
      <color indexed="57"/>
      <name val="Times New Roman"/>
      <family val="1"/>
    </font>
    <font>
      <sz val="6"/>
      <color indexed="48"/>
      <name val="Times New Roman"/>
      <family val="1"/>
    </font>
    <font>
      <sz val="6"/>
      <color indexed="10"/>
      <name val="Times New Roman"/>
      <family val="1"/>
    </font>
    <font>
      <sz val="6"/>
      <name val="Times New Roman"/>
      <family val="1"/>
    </font>
    <font>
      <b/>
      <u val="single"/>
      <sz val="6"/>
      <color indexed="30"/>
      <name val="Times New Roman"/>
      <family val="1"/>
    </font>
    <font>
      <b/>
      <sz val="6"/>
      <name val="Times New Roman"/>
      <family val="1"/>
    </font>
    <font>
      <sz val="6"/>
      <color indexed="17"/>
      <name val="Times New Roman"/>
      <family val="1"/>
    </font>
    <font>
      <b/>
      <u val="single"/>
      <sz val="6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6"/>
      <color indexed="17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Times New Roman"/>
      <family val="1"/>
    </font>
    <font>
      <sz val="6"/>
      <color rgb="FF00B050"/>
      <name val="Times New Roman"/>
      <family val="1"/>
    </font>
    <font>
      <b/>
      <sz val="6"/>
      <color rgb="FF00B05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26" borderId="1" applyNumberFormat="0" applyAlignment="0" applyProtection="0"/>
    <xf numFmtId="9" fontId="3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" fillId="30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744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32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35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9" fillId="35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wrapText="1"/>
    </xf>
    <xf numFmtId="166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66" fontId="8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35" borderId="0" xfId="0" applyFont="1" applyFill="1" applyAlignment="1">
      <alignment horizontal="center" vertical="center"/>
    </xf>
    <xf numFmtId="165" fontId="9" fillId="35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6" fillId="32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vertical="center"/>
    </xf>
    <xf numFmtId="166" fontId="10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32" borderId="19" xfId="0" applyFont="1" applyFill="1" applyBorder="1" applyAlignment="1">
      <alignment horizontal="center" vertical="center"/>
    </xf>
    <xf numFmtId="0" fontId="12" fillId="32" borderId="20" xfId="0" applyFont="1" applyFill="1" applyBorder="1" applyAlignment="1">
      <alignment horizontal="center" vertical="center"/>
    </xf>
    <xf numFmtId="0" fontId="12" fillId="32" borderId="18" xfId="0" applyFont="1" applyFill="1" applyBorder="1" applyAlignment="1">
      <alignment horizontal="center" vertical="center"/>
    </xf>
    <xf numFmtId="0" fontId="12" fillId="32" borderId="21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22" xfId="0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/>
    </xf>
    <xf numFmtId="0" fontId="12" fillId="32" borderId="23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center" vertical="center"/>
    </xf>
    <xf numFmtId="0" fontId="12" fillId="32" borderId="24" xfId="0" applyFont="1" applyFill="1" applyBorder="1" applyAlignment="1">
      <alignment horizontal="center" vertical="center"/>
    </xf>
    <xf numFmtId="0" fontId="12" fillId="32" borderId="26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13" fillId="32" borderId="27" xfId="0" applyFont="1" applyFill="1" applyBorder="1" applyAlignment="1">
      <alignment horizontal="center" vertical="center"/>
    </xf>
    <xf numFmtId="0" fontId="12" fillId="32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2" fillId="32" borderId="28" xfId="0" applyFont="1" applyFill="1" applyBorder="1" applyAlignment="1">
      <alignment horizontal="center" vertical="center"/>
    </xf>
    <xf numFmtId="2" fontId="11" fillId="2" borderId="22" xfId="0" applyNumberFormat="1" applyFont="1" applyFill="1" applyBorder="1" applyAlignment="1">
      <alignment vertical="center"/>
    </xf>
    <xf numFmtId="2" fontId="11" fillId="2" borderId="23" xfId="0" applyNumberFormat="1" applyFont="1" applyFill="1" applyBorder="1" applyAlignment="1">
      <alignment vertical="center"/>
    </xf>
    <xf numFmtId="2" fontId="11" fillId="2" borderId="24" xfId="0" applyNumberFormat="1" applyFont="1" applyFill="1" applyBorder="1" applyAlignment="1">
      <alignment vertical="center"/>
    </xf>
    <xf numFmtId="2" fontId="11" fillId="32" borderId="22" xfId="0" applyNumberFormat="1" applyFont="1" applyFill="1" applyBorder="1" applyAlignment="1">
      <alignment vertical="center"/>
    </xf>
    <xf numFmtId="2" fontId="11" fillId="32" borderId="23" xfId="0" applyNumberFormat="1" applyFont="1" applyFill="1" applyBorder="1" applyAlignment="1">
      <alignment vertical="center"/>
    </xf>
    <xf numFmtId="2" fontId="11" fillId="32" borderId="24" xfId="0" applyNumberFormat="1" applyFont="1" applyFill="1" applyBorder="1" applyAlignment="1">
      <alignment vertical="center"/>
    </xf>
    <xf numFmtId="2" fontId="11" fillId="32" borderId="25" xfId="0" applyNumberFormat="1" applyFont="1" applyFill="1" applyBorder="1" applyAlignment="1">
      <alignment vertical="center"/>
    </xf>
    <xf numFmtId="2" fontId="11" fillId="32" borderId="26" xfId="0" applyNumberFormat="1" applyFont="1" applyFill="1" applyBorder="1" applyAlignment="1">
      <alignment vertical="center"/>
    </xf>
    <xf numFmtId="0" fontId="12" fillId="36" borderId="29" xfId="0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 vertical="center"/>
    </xf>
    <xf numFmtId="0" fontId="12" fillId="36" borderId="30" xfId="0" applyFont="1" applyFill="1" applyBorder="1" applyAlignment="1">
      <alignment horizontal="center" vertical="center"/>
    </xf>
    <xf numFmtId="2" fontId="12" fillId="36" borderId="29" xfId="0" applyNumberFormat="1" applyFont="1" applyFill="1" applyBorder="1" applyAlignment="1">
      <alignment vertical="center"/>
    </xf>
    <xf numFmtId="2" fontId="12" fillId="36" borderId="16" xfId="0" applyNumberFormat="1" applyFont="1" applyFill="1" applyBorder="1" applyAlignment="1">
      <alignment vertical="center"/>
    </xf>
    <xf numFmtId="2" fontId="12" fillId="36" borderId="17" xfId="0" applyNumberFormat="1" applyFont="1" applyFill="1" applyBorder="1" applyAlignment="1">
      <alignment vertical="center"/>
    </xf>
    <xf numFmtId="2" fontId="12" fillId="36" borderId="31" xfId="0" applyNumberFormat="1" applyFont="1" applyFill="1" applyBorder="1" applyAlignment="1">
      <alignment vertical="center"/>
    </xf>
    <xf numFmtId="2" fontId="12" fillId="36" borderId="3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5" fontId="14" fillId="0" borderId="0" xfId="0" applyNumberFormat="1" applyFont="1" applyAlignment="1">
      <alignment horizontal="left"/>
    </xf>
    <xf numFmtId="0" fontId="14" fillId="0" borderId="0" xfId="0" applyFont="1" applyAlignment="1">
      <alignment vertical="center"/>
    </xf>
    <xf numFmtId="0" fontId="14" fillId="35" borderId="0" xfId="0" applyFont="1" applyFill="1" applyAlignment="1">
      <alignment vertical="center"/>
    </xf>
    <xf numFmtId="0" fontId="14" fillId="35" borderId="0" xfId="0" applyFont="1" applyFill="1" applyAlignment="1">
      <alignment/>
    </xf>
    <xf numFmtId="0" fontId="14" fillId="35" borderId="0" xfId="0" applyFont="1" applyFill="1" applyAlignment="1">
      <alignment horizontal="center"/>
    </xf>
    <xf numFmtId="165" fontId="14" fillId="35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166" fontId="14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5" fillId="36" borderId="33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center" vertical="center"/>
    </xf>
    <xf numFmtId="0" fontId="15" fillId="36" borderId="34" xfId="0" applyFont="1" applyFill="1" applyBorder="1" applyAlignment="1">
      <alignment horizontal="center" vertical="center"/>
    </xf>
    <xf numFmtId="0" fontId="15" fillId="36" borderId="35" xfId="0" applyFont="1" applyFill="1" applyBorder="1" applyAlignment="1">
      <alignment horizontal="center" vertical="center" wrapText="1"/>
    </xf>
    <xf numFmtId="0" fontId="15" fillId="36" borderId="36" xfId="0" applyFont="1" applyFill="1" applyBorder="1" applyAlignment="1">
      <alignment horizontal="center" vertical="center" wrapText="1"/>
    </xf>
    <xf numFmtId="0" fontId="15" fillId="36" borderId="37" xfId="0" applyFont="1" applyFill="1" applyBorder="1" applyAlignment="1">
      <alignment horizontal="center" vertical="center" wrapText="1"/>
    </xf>
    <xf numFmtId="0" fontId="15" fillId="36" borderId="38" xfId="0" applyFont="1" applyFill="1" applyBorder="1" applyAlignment="1">
      <alignment horizontal="center" vertical="center"/>
    </xf>
    <xf numFmtId="0" fontId="15" fillId="36" borderId="39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36" borderId="29" xfId="0" applyFont="1" applyFill="1" applyBorder="1" applyAlignment="1">
      <alignment horizontal="center" vertical="center" wrapText="1"/>
    </xf>
    <xf numFmtId="0" fontId="15" fillId="36" borderId="16" xfId="0" applyFont="1" applyFill="1" applyBorder="1" applyAlignment="1">
      <alignment horizontal="center" vertical="center" wrapText="1"/>
    </xf>
    <xf numFmtId="0" fontId="15" fillId="36" borderId="17" xfId="0" applyFont="1" applyFill="1" applyBorder="1" applyAlignment="1">
      <alignment horizontal="center" vertical="center" wrapText="1"/>
    </xf>
    <xf numFmtId="0" fontId="15" fillId="36" borderId="40" xfId="0" applyFont="1" applyFill="1" applyBorder="1" applyAlignment="1">
      <alignment horizontal="center" vertical="center" wrapText="1"/>
    </xf>
    <xf numFmtId="0" fontId="15" fillId="36" borderId="41" xfId="0" applyFont="1" applyFill="1" applyBorder="1" applyAlignment="1">
      <alignment horizontal="center" vertical="center" wrapText="1"/>
    </xf>
    <xf numFmtId="0" fontId="15" fillId="32" borderId="29" xfId="0" applyFont="1" applyFill="1" applyBorder="1" applyAlignment="1">
      <alignment horizontal="center" vertical="center"/>
    </xf>
    <xf numFmtId="0" fontId="15" fillId="32" borderId="42" xfId="0" applyFont="1" applyFill="1" applyBorder="1" applyAlignment="1">
      <alignment horizontal="center" vertical="center"/>
    </xf>
    <xf numFmtId="0" fontId="15" fillId="32" borderId="29" xfId="0" applyFont="1" applyFill="1" applyBorder="1" applyAlignment="1">
      <alignment horizontal="center" vertical="center" wrapText="1"/>
    </xf>
    <xf numFmtId="0" fontId="15" fillId="32" borderId="16" xfId="0" applyFont="1" applyFill="1" applyBorder="1" applyAlignment="1">
      <alignment horizontal="center" vertical="center" wrapText="1"/>
    </xf>
    <xf numFmtId="0" fontId="15" fillId="32" borderId="16" xfId="0" applyFont="1" applyFill="1" applyBorder="1" applyAlignment="1">
      <alignment horizontal="center" vertical="center"/>
    </xf>
    <xf numFmtId="0" fontId="15" fillId="32" borderId="17" xfId="0" applyFont="1" applyFill="1" applyBorder="1" applyAlignment="1">
      <alignment horizontal="center" vertical="center"/>
    </xf>
    <xf numFmtId="0" fontId="15" fillId="32" borderId="30" xfId="0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center" vertical="center" wrapText="1"/>
    </xf>
    <xf numFmtId="0" fontId="15" fillId="32" borderId="43" xfId="0" applyFont="1" applyFill="1" applyBorder="1" applyAlignment="1">
      <alignment horizontal="center" vertical="center" wrapText="1"/>
    </xf>
    <xf numFmtId="0" fontId="15" fillId="32" borderId="42" xfId="0" applyFont="1" applyFill="1" applyBorder="1" applyAlignment="1">
      <alignment horizontal="center" vertical="center" wrapText="1"/>
    </xf>
    <xf numFmtId="0" fontId="15" fillId="32" borderId="31" xfId="0" applyFont="1" applyFill="1" applyBorder="1" applyAlignment="1">
      <alignment horizontal="center" vertical="center" wrapText="1"/>
    </xf>
    <xf numFmtId="0" fontId="15" fillId="32" borderId="31" xfId="0" applyFont="1" applyFill="1" applyBorder="1" applyAlignment="1">
      <alignment horizontal="center" vertical="center"/>
    </xf>
    <xf numFmtId="0" fontId="15" fillId="32" borderId="32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vertical="center"/>
    </xf>
    <xf numFmtId="0" fontId="17" fillId="0" borderId="44" xfId="0" applyFont="1" applyFill="1" applyBorder="1" applyAlignment="1">
      <alignment vertical="center" wrapText="1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6" fillId="34" borderId="4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vertical="center"/>
    </xf>
    <xf numFmtId="0" fontId="16" fillId="2" borderId="46" xfId="0" applyFont="1" applyFill="1" applyBorder="1" applyAlignment="1">
      <alignment vertical="center"/>
    </xf>
    <xf numFmtId="0" fontId="16" fillId="2" borderId="47" xfId="0" applyFont="1" applyFill="1" applyBorder="1" applyAlignment="1">
      <alignment vertical="center"/>
    </xf>
    <xf numFmtId="2" fontId="16" fillId="0" borderId="45" xfId="0" applyNumberFormat="1" applyFont="1" applyBorder="1" applyAlignment="1">
      <alignment vertical="center"/>
    </xf>
    <xf numFmtId="2" fontId="16" fillId="0" borderId="46" xfId="0" applyNumberFormat="1" applyFont="1" applyBorder="1" applyAlignment="1">
      <alignment vertical="center"/>
    </xf>
    <xf numFmtId="2" fontId="16" fillId="0" borderId="44" xfId="0" applyNumberFormat="1" applyFont="1" applyBorder="1" applyAlignment="1">
      <alignment vertical="center"/>
    </xf>
    <xf numFmtId="165" fontId="16" fillId="0" borderId="48" xfId="42" applyFont="1" applyBorder="1" applyAlignment="1">
      <alignment vertical="center"/>
    </xf>
    <xf numFmtId="0" fontId="16" fillId="0" borderId="48" xfId="0" applyFont="1" applyFill="1" applyBorder="1" applyAlignment="1">
      <alignment horizontal="right" vertical="center" wrapText="1"/>
    </xf>
    <xf numFmtId="0" fontId="16" fillId="0" borderId="45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0" fontId="18" fillId="0" borderId="5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4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2" fontId="16" fillId="0" borderId="11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 vertical="center"/>
    </xf>
    <xf numFmtId="2" fontId="16" fillId="0" borderId="50" xfId="0" applyNumberFormat="1" applyFont="1" applyBorder="1" applyAlignment="1">
      <alignment vertical="center"/>
    </xf>
    <xf numFmtId="165" fontId="16" fillId="0" borderId="53" xfId="42" applyFont="1" applyBorder="1" applyAlignment="1">
      <alignment vertical="center"/>
    </xf>
    <xf numFmtId="0" fontId="16" fillId="0" borderId="53" xfId="0" applyFont="1" applyFill="1" applyBorder="1" applyAlignment="1">
      <alignment horizontal="right" vertical="center" wrapText="1"/>
    </xf>
    <xf numFmtId="0" fontId="15" fillId="0" borderId="54" xfId="0" applyFont="1" applyBorder="1" applyAlignment="1">
      <alignment vertical="center"/>
    </xf>
    <xf numFmtId="0" fontId="16" fillId="0" borderId="55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2" fontId="16" fillId="0" borderId="33" xfId="0" applyNumberFormat="1" applyFont="1" applyBorder="1" applyAlignment="1">
      <alignment vertical="center"/>
    </xf>
    <xf numFmtId="2" fontId="16" fillId="0" borderId="15" xfId="0" applyNumberFormat="1" applyFont="1" applyBorder="1" applyAlignment="1">
      <alignment vertical="center"/>
    </xf>
    <xf numFmtId="2" fontId="16" fillId="0" borderId="55" xfId="0" applyNumberFormat="1" applyFont="1" applyBorder="1" applyAlignment="1">
      <alignment vertical="center"/>
    </xf>
    <xf numFmtId="165" fontId="16" fillId="0" borderId="56" xfId="42" applyFont="1" applyBorder="1" applyAlignment="1">
      <alignment vertical="center"/>
    </xf>
    <xf numFmtId="0" fontId="16" fillId="0" borderId="56" xfId="0" applyFont="1" applyFill="1" applyBorder="1" applyAlignment="1">
      <alignment horizontal="right" vertical="center" wrapText="1"/>
    </xf>
    <xf numFmtId="0" fontId="16" fillId="37" borderId="57" xfId="0" applyFont="1" applyFill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7" fillId="0" borderId="58" xfId="0" applyFont="1" applyFill="1" applyBorder="1" applyAlignment="1">
      <alignment vertical="center" wrapText="1"/>
    </xf>
    <xf numFmtId="0" fontId="16" fillId="0" borderId="13" xfId="0" applyFont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6" fillId="2" borderId="14" xfId="0" applyFont="1" applyFill="1" applyBorder="1" applyAlignment="1">
      <alignment vertical="center"/>
    </xf>
    <xf numFmtId="2" fontId="16" fillId="0" borderId="12" xfId="0" applyNumberFormat="1" applyFont="1" applyBorder="1" applyAlignment="1">
      <alignment vertical="center"/>
    </xf>
    <xf numFmtId="2" fontId="16" fillId="0" borderId="13" xfId="0" applyNumberFormat="1" applyFont="1" applyBorder="1" applyAlignment="1">
      <alignment vertical="center"/>
    </xf>
    <xf numFmtId="2" fontId="16" fillId="0" borderId="58" xfId="0" applyNumberFormat="1" applyFont="1" applyBorder="1" applyAlignment="1">
      <alignment vertical="center"/>
    </xf>
    <xf numFmtId="165" fontId="16" fillId="0" borderId="60" xfId="42" applyFont="1" applyBorder="1" applyAlignment="1">
      <alignment vertical="center"/>
    </xf>
    <xf numFmtId="0" fontId="16" fillId="0" borderId="60" xfId="0" applyFont="1" applyBorder="1" applyAlignment="1">
      <alignment horizontal="right" vertical="center" wrapText="1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6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8" fillId="0" borderId="5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right" vertical="center" wrapText="1"/>
    </xf>
    <xf numFmtId="2" fontId="16" fillId="0" borderId="51" xfId="0" applyNumberFormat="1" applyFont="1" applyBorder="1" applyAlignment="1">
      <alignment vertical="center"/>
    </xf>
    <xf numFmtId="2" fontId="15" fillId="0" borderId="54" xfId="0" applyNumberFormat="1" applyFont="1" applyBorder="1" applyAlignment="1">
      <alignment vertical="center"/>
    </xf>
    <xf numFmtId="0" fontId="16" fillId="0" borderId="50" xfId="0" applyFont="1" applyBorder="1" applyAlignment="1">
      <alignment vertical="center" wrapText="1"/>
    </xf>
    <xf numFmtId="2" fontId="16" fillId="0" borderId="53" xfId="0" applyNumberFormat="1" applyFont="1" applyBorder="1" applyAlignment="1">
      <alignment horizontal="right" vertical="center" wrapText="1"/>
    </xf>
    <xf numFmtId="2" fontId="16" fillId="37" borderId="54" xfId="0" applyNumberFormat="1" applyFont="1" applyFill="1" applyBorder="1" applyAlignment="1">
      <alignment vertical="center"/>
    </xf>
    <xf numFmtId="0" fontId="16" fillId="0" borderId="35" xfId="0" applyFont="1" applyBorder="1" applyAlignment="1">
      <alignment horizontal="center" vertical="center"/>
    </xf>
    <xf numFmtId="0" fontId="18" fillId="0" borderId="41" xfId="0" applyFont="1" applyBorder="1" applyAlignment="1">
      <alignment vertical="center" wrapText="1"/>
    </xf>
    <xf numFmtId="0" fontId="16" fillId="0" borderId="36" xfId="0" applyFont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34" borderId="37" xfId="0" applyFont="1" applyFill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6" fillId="0" borderId="35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2" fontId="16" fillId="0" borderId="35" xfId="0" applyNumberFormat="1" applyFont="1" applyBorder="1" applyAlignment="1">
      <alignment vertical="center"/>
    </xf>
    <xf numFmtId="2" fontId="16" fillId="0" borderId="36" xfId="0" applyNumberFormat="1" applyFont="1" applyBorder="1" applyAlignment="1">
      <alignment vertical="center"/>
    </xf>
    <xf numFmtId="2" fontId="16" fillId="0" borderId="41" xfId="0" applyNumberFormat="1" applyFont="1" applyBorder="1" applyAlignment="1">
      <alignment vertical="center"/>
    </xf>
    <xf numFmtId="165" fontId="16" fillId="0" borderId="63" xfId="42" applyFont="1" applyBorder="1" applyAlignment="1">
      <alignment vertical="center"/>
    </xf>
    <xf numFmtId="0" fontId="16" fillId="0" borderId="63" xfId="0" applyFont="1" applyBorder="1" applyAlignment="1">
      <alignment horizontal="right" vertical="center" wrapText="1"/>
    </xf>
    <xf numFmtId="2" fontId="16" fillId="0" borderId="37" xfId="0" applyNumberFormat="1" applyFont="1" applyBorder="1" applyAlignment="1">
      <alignment vertical="center"/>
    </xf>
    <xf numFmtId="2" fontId="15" fillId="0" borderId="64" xfId="0" applyNumberFormat="1" applyFont="1" applyBorder="1" applyAlignment="1">
      <alignment vertical="center"/>
    </xf>
    <xf numFmtId="0" fontId="16" fillId="0" borderId="45" xfId="0" applyFont="1" applyBorder="1" applyAlignment="1">
      <alignment horizontal="center" vertical="center"/>
    </xf>
    <xf numFmtId="0" fontId="17" fillId="0" borderId="44" xfId="0" applyFont="1" applyFill="1" applyBorder="1" applyAlignment="1">
      <alignment vertical="center"/>
    </xf>
    <xf numFmtId="0" fontId="16" fillId="0" borderId="4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6" fillId="0" borderId="48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2" fontId="16" fillId="0" borderId="53" xfId="0" applyNumberFormat="1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6" fillId="0" borderId="56" xfId="0" applyFont="1" applyBorder="1" applyAlignment="1">
      <alignment vertical="center"/>
    </xf>
    <xf numFmtId="2" fontId="16" fillId="0" borderId="34" xfId="0" applyNumberFormat="1" applyFont="1" applyBorder="1" applyAlignment="1">
      <alignment vertical="center"/>
    </xf>
    <xf numFmtId="2" fontId="15" fillId="0" borderId="57" xfId="0" applyNumberFormat="1" applyFont="1" applyBorder="1" applyAlignment="1">
      <alignment vertical="center"/>
    </xf>
    <xf numFmtId="0" fontId="19" fillId="0" borderId="58" xfId="0" applyFont="1" applyFill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6" fillId="0" borderId="63" xfId="0" applyFont="1" applyBorder="1" applyAlignment="1">
      <alignment vertical="center"/>
    </xf>
    <xf numFmtId="165" fontId="16" fillId="0" borderId="48" xfId="42" applyFont="1" applyFill="1" applyBorder="1" applyAlignment="1">
      <alignment vertical="center"/>
    </xf>
    <xf numFmtId="0" fontId="16" fillId="32" borderId="48" xfId="0" applyFont="1" applyFill="1" applyBorder="1" applyAlignment="1">
      <alignment vertical="center"/>
    </xf>
    <xf numFmtId="0" fontId="16" fillId="0" borderId="50" xfId="0" applyFont="1" applyFill="1" applyBorder="1" applyAlignment="1">
      <alignment vertical="center"/>
    </xf>
    <xf numFmtId="2" fontId="16" fillId="0" borderId="53" xfId="0" applyNumberFormat="1" applyFont="1" applyFill="1" applyBorder="1" applyAlignment="1">
      <alignment vertical="center"/>
    </xf>
    <xf numFmtId="0" fontId="20" fillId="0" borderId="55" xfId="0" applyFont="1" applyFill="1" applyBorder="1" applyAlignment="1">
      <alignment vertical="center"/>
    </xf>
    <xf numFmtId="2" fontId="16" fillId="0" borderId="56" xfId="0" applyNumberFormat="1" applyFont="1" applyFill="1" applyBorder="1" applyAlignment="1">
      <alignment vertical="center"/>
    </xf>
    <xf numFmtId="2" fontId="62" fillId="0" borderId="57" xfId="0" applyNumberFormat="1" applyFont="1" applyBorder="1" applyAlignment="1">
      <alignment vertical="center"/>
    </xf>
    <xf numFmtId="0" fontId="16" fillId="0" borderId="58" xfId="0" applyFont="1" applyFill="1" applyBorder="1" applyAlignment="1">
      <alignment vertical="center" wrapText="1"/>
    </xf>
    <xf numFmtId="0" fontId="16" fillId="0" borderId="53" xfId="0" applyFont="1" applyFill="1" applyBorder="1" applyAlignment="1">
      <alignment vertical="center"/>
    </xf>
    <xf numFmtId="0" fontId="16" fillId="0" borderId="63" xfId="0" applyFont="1" applyFill="1" applyBorder="1" applyAlignment="1">
      <alignment vertical="center"/>
    </xf>
    <xf numFmtId="0" fontId="16" fillId="32" borderId="41" xfId="0" applyFont="1" applyFill="1" applyBorder="1" applyAlignment="1">
      <alignment vertical="center"/>
    </xf>
    <xf numFmtId="2" fontId="16" fillId="37" borderId="64" xfId="0" applyNumberFormat="1" applyFont="1" applyFill="1" applyBorder="1" applyAlignment="1">
      <alignment vertical="center"/>
    </xf>
    <xf numFmtId="0" fontId="19" fillId="0" borderId="44" xfId="0" applyFont="1" applyFill="1" applyBorder="1" applyAlignment="1">
      <alignment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33" borderId="46" xfId="0" applyFont="1" applyFill="1" applyBorder="1" applyAlignment="1">
      <alignment horizontal="center" vertical="center"/>
    </xf>
    <xf numFmtId="0" fontId="23" fillId="34" borderId="47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6" fillId="0" borderId="48" xfId="0" applyFont="1" applyFill="1" applyBorder="1" applyAlignment="1">
      <alignment vertical="center"/>
    </xf>
    <xf numFmtId="0" fontId="20" fillId="0" borderId="50" xfId="0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4" borderId="51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8" fillId="0" borderId="50" xfId="0" applyFont="1" applyFill="1" applyBorder="1" applyAlignment="1">
      <alignment vertical="center"/>
    </xf>
    <xf numFmtId="0" fontId="18" fillId="0" borderId="55" xfId="0" applyFont="1" applyFill="1" applyBorder="1" applyAlignment="1">
      <alignment vertical="center"/>
    </xf>
    <xf numFmtId="0" fontId="22" fillId="0" borderId="3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16" fillId="0" borderId="56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vertical="center"/>
    </xf>
    <xf numFmtId="0" fontId="16" fillId="0" borderId="60" xfId="0" applyFont="1" applyFill="1" applyBorder="1" applyAlignment="1">
      <alignment vertical="center"/>
    </xf>
    <xf numFmtId="0" fontId="16" fillId="0" borderId="35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2" fontId="16" fillId="0" borderId="63" xfId="0" applyNumberFormat="1" applyFont="1" applyFill="1" applyBorder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23" fillId="0" borderId="5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0" fontId="23" fillId="34" borderId="51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vertical="center"/>
    </xf>
    <xf numFmtId="0" fontId="23" fillId="0" borderId="55" xfId="0" applyFont="1" applyFill="1" applyBorder="1" applyAlignment="1">
      <alignment vertical="center"/>
    </xf>
    <xf numFmtId="2" fontId="16" fillId="37" borderId="57" xfId="0" applyNumberFormat="1" applyFont="1" applyFill="1" applyBorder="1" applyAlignment="1">
      <alignment vertical="center"/>
    </xf>
    <xf numFmtId="0" fontId="17" fillId="0" borderId="58" xfId="0" applyFont="1" applyBorder="1" applyAlignment="1">
      <alignment vertical="center"/>
    </xf>
    <xf numFmtId="0" fontId="16" fillId="0" borderId="59" xfId="0" applyFont="1" applyBorder="1" applyAlignment="1">
      <alignment horizontal="center" vertical="center"/>
    </xf>
    <xf numFmtId="2" fontId="23" fillId="37" borderId="54" xfId="0" applyNumberFormat="1" applyFont="1" applyFill="1" applyBorder="1" applyAlignment="1">
      <alignment vertical="center"/>
    </xf>
    <xf numFmtId="0" fontId="16" fillId="0" borderId="62" xfId="0" applyFont="1" applyBorder="1" applyAlignment="1">
      <alignment horizontal="center" vertical="center"/>
    </xf>
    <xf numFmtId="2" fontId="16" fillId="0" borderId="64" xfId="0" applyNumberFormat="1" applyFont="1" applyBorder="1" applyAlignment="1">
      <alignment vertical="center"/>
    </xf>
    <xf numFmtId="0" fontId="15" fillId="36" borderId="30" xfId="0" applyFont="1" applyFill="1" applyBorder="1" applyAlignment="1">
      <alignment horizontal="center" vertical="center"/>
    </xf>
    <xf numFmtId="0" fontId="15" fillId="36" borderId="29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/>
    </xf>
    <xf numFmtId="0" fontId="15" fillId="36" borderId="17" xfId="0" applyFont="1" applyFill="1" applyBorder="1" applyAlignment="1">
      <alignment horizontal="center" vertical="center"/>
    </xf>
    <xf numFmtId="0" fontId="15" fillId="36" borderId="29" xfId="0" applyFont="1" applyFill="1" applyBorder="1" applyAlignment="1">
      <alignment vertical="center"/>
    </xf>
    <xf numFmtId="0" fontId="15" fillId="36" borderId="16" xfId="0" applyFont="1" applyFill="1" applyBorder="1" applyAlignment="1">
      <alignment vertical="center"/>
    </xf>
    <xf numFmtId="0" fontId="15" fillId="36" borderId="17" xfId="0" applyFont="1" applyFill="1" applyBorder="1" applyAlignment="1">
      <alignment vertical="center"/>
    </xf>
    <xf numFmtId="2" fontId="15" fillId="36" borderId="29" xfId="0" applyNumberFormat="1" applyFont="1" applyFill="1" applyBorder="1" applyAlignment="1">
      <alignment vertical="center"/>
    </xf>
    <xf numFmtId="2" fontId="15" fillId="36" borderId="16" xfId="0" applyNumberFormat="1" applyFont="1" applyFill="1" applyBorder="1" applyAlignment="1">
      <alignment vertical="center"/>
    </xf>
    <xf numFmtId="2" fontId="15" fillId="36" borderId="42" xfId="0" applyNumberFormat="1" applyFont="1" applyFill="1" applyBorder="1" applyAlignment="1">
      <alignment vertical="center"/>
    </xf>
    <xf numFmtId="165" fontId="15" fillId="36" borderId="31" xfId="42" applyFont="1" applyFill="1" applyBorder="1" applyAlignment="1">
      <alignment vertical="center"/>
    </xf>
    <xf numFmtId="2" fontId="15" fillId="36" borderId="31" xfId="0" applyNumberFormat="1" applyFont="1" applyFill="1" applyBorder="1" applyAlignment="1">
      <alignment vertical="center"/>
    </xf>
    <xf numFmtId="2" fontId="15" fillId="36" borderId="17" xfId="0" applyNumberFormat="1" applyFont="1" applyFill="1" applyBorder="1" applyAlignment="1">
      <alignment vertical="center"/>
    </xf>
    <xf numFmtId="2" fontId="15" fillId="36" borderId="32" xfId="0" applyNumberFormat="1" applyFont="1" applyFill="1" applyBorder="1" applyAlignment="1">
      <alignment vertical="center"/>
    </xf>
    <xf numFmtId="166" fontId="16" fillId="0" borderId="0" xfId="0" applyNumberFormat="1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65" fontId="23" fillId="0" borderId="0" xfId="0" applyNumberFormat="1" applyFont="1" applyAlignment="1">
      <alignment horizontal="left"/>
    </xf>
    <xf numFmtId="0" fontId="23" fillId="0" borderId="0" xfId="0" applyFont="1" applyAlignment="1">
      <alignment vertical="center"/>
    </xf>
    <xf numFmtId="0" fontId="23" fillId="35" borderId="0" xfId="0" applyFont="1" applyFill="1" applyAlignment="1">
      <alignment vertical="center"/>
    </xf>
    <xf numFmtId="0" fontId="23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165" fontId="23" fillId="35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166" fontId="23" fillId="0" borderId="0" xfId="0" applyNumberFormat="1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166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5" fillId="32" borderId="0" xfId="0" applyFont="1" applyFill="1" applyAlignment="1">
      <alignment/>
    </xf>
    <xf numFmtId="0" fontId="25" fillId="32" borderId="0" xfId="0" applyFont="1" applyFill="1" applyAlignment="1">
      <alignment horizontal="center"/>
    </xf>
    <xf numFmtId="2" fontId="15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2" fontId="16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2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65" fontId="15" fillId="0" borderId="0" xfId="42" applyFont="1" applyAlignment="1">
      <alignment vertical="center"/>
    </xf>
    <xf numFmtId="0" fontId="15" fillId="36" borderId="15" xfId="0" applyFont="1" applyFill="1" applyBorder="1" applyAlignment="1">
      <alignment horizontal="center" vertical="center" wrapText="1"/>
    </xf>
    <xf numFmtId="0" fontId="15" fillId="36" borderId="34" xfId="0" applyFont="1" applyFill="1" applyBorder="1" applyAlignment="1">
      <alignment horizontal="center" vertical="center" wrapText="1"/>
    </xf>
    <xf numFmtId="0" fontId="15" fillId="36" borderId="33" xfId="0" applyFont="1" applyFill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66" fontId="15" fillId="0" borderId="31" xfId="42" applyNumberFormat="1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33" borderId="70" xfId="0" applyFont="1" applyFill="1" applyBorder="1" applyAlignment="1">
      <alignment horizontal="center" vertical="center"/>
    </xf>
    <xf numFmtId="0" fontId="16" fillId="34" borderId="71" xfId="0" applyFont="1" applyFill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2" fontId="16" fillId="35" borderId="69" xfId="0" applyNumberFormat="1" applyFont="1" applyFill="1" applyBorder="1" applyAlignment="1">
      <alignment vertical="center"/>
    </xf>
    <xf numFmtId="2" fontId="16" fillId="35" borderId="70" xfId="0" applyNumberFormat="1" applyFont="1" applyFill="1" applyBorder="1" applyAlignment="1">
      <alignment vertical="center"/>
    </xf>
    <xf numFmtId="2" fontId="16" fillId="35" borderId="71" xfId="0" applyNumberFormat="1" applyFont="1" applyFill="1" applyBorder="1" applyAlignment="1">
      <alignment vertical="center"/>
    </xf>
    <xf numFmtId="2" fontId="16" fillId="0" borderId="69" xfId="0" applyNumberFormat="1" applyFont="1" applyBorder="1" applyAlignment="1">
      <alignment vertical="center"/>
    </xf>
    <xf numFmtId="2" fontId="16" fillId="0" borderId="70" xfId="0" applyNumberFormat="1" applyFont="1" applyBorder="1" applyAlignment="1">
      <alignment vertical="center"/>
    </xf>
    <xf numFmtId="2" fontId="16" fillId="0" borderId="71" xfId="0" applyNumberFormat="1" applyFont="1" applyBorder="1" applyAlignment="1">
      <alignment vertical="center"/>
    </xf>
    <xf numFmtId="2" fontId="16" fillId="0" borderId="67" xfId="0" applyNumberFormat="1" applyFont="1" applyBorder="1" applyAlignment="1">
      <alignment vertical="center"/>
    </xf>
    <xf numFmtId="165" fontId="15" fillId="0" borderId="67" xfId="42" applyFont="1" applyBorder="1" applyAlignment="1">
      <alignment vertical="center"/>
    </xf>
    <xf numFmtId="165" fontId="16" fillId="0" borderId="69" xfId="42" applyFont="1" applyBorder="1" applyAlignment="1">
      <alignment vertical="center"/>
    </xf>
    <xf numFmtId="165" fontId="16" fillId="0" borderId="70" xfId="42" applyFont="1" applyBorder="1" applyAlignment="1">
      <alignment vertical="center"/>
    </xf>
    <xf numFmtId="165" fontId="16" fillId="0" borderId="71" xfId="42" applyFont="1" applyBorder="1" applyAlignment="1">
      <alignment vertical="center"/>
    </xf>
    <xf numFmtId="2" fontId="15" fillId="0" borderId="72" xfId="0" applyNumberFormat="1" applyFont="1" applyBorder="1" applyAlignment="1">
      <alignment vertical="center"/>
    </xf>
    <xf numFmtId="0" fontId="16" fillId="0" borderId="65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2" fontId="16" fillId="0" borderId="69" xfId="0" applyNumberFormat="1" applyFont="1" applyFill="1" applyBorder="1" applyAlignment="1">
      <alignment vertical="center"/>
    </xf>
    <xf numFmtId="2" fontId="16" fillId="0" borderId="70" xfId="0" applyNumberFormat="1" applyFont="1" applyFill="1" applyBorder="1" applyAlignment="1">
      <alignment vertical="center"/>
    </xf>
    <xf numFmtId="2" fontId="16" fillId="0" borderId="17" xfId="0" applyNumberFormat="1" applyFont="1" applyFill="1" applyBorder="1" applyAlignment="1">
      <alignment vertical="center"/>
    </xf>
    <xf numFmtId="2" fontId="16" fillId="0" borderId="29" xfId="0" applyNumberFormat="1" applyFont="1" applyFill="1" applyBorder="1" applyAlignment="1">
      <alignment vertical="center"/>
    </xf>
    <xf numFmtId="2" fontId="16" fillId="0" borderId="16" xfId="0" applyNumberFormat="1" applyFont="1" applyFill="1" applyBorder="1" applyAlignment="1">
      <alignment vertical="center"/>
    </xf>
    <xf numFmtId="2" fontId="16" fillId="0" borderId="31" xfId="0" applyNumberFormat="1" applyFont="1" applyFill="1" applyBorder="1" applyAlignment="1">
      <alignment vertical="center"/>
    </xf>
    <xf numFmtId="165" fontId="15" fillId="0" borderId="31" xfId="42" applyFont="1" applyFill="1" applyBorder="1" applyAlignment="1">
      <alignment vertical="center"/>
    </xf>
    <xf numFmtId="165" fontId="16" fillId="0" borderId="29" xfId="42" applyFont="1" applyFill="1" applyBorder="1" applyAlignment="1">
      <alignment vertical="center"/>
    </xf>
    <xf numFmtId="165" fontId="16" fillId="0" borderId="16" xfId="42" applyFont="1" applyFill="1" applyBorder="1" applyAlignment="1">
      <alignment vertical="center"/>
    </xf>
    <xf numFmtId="165" fontId="16" fillId="0" borderId="17" xfId="42" applyFont="1" applyFill="1" applyBorder="1" applyAlignment="1">
      <alignment vertical="center"/>
    </xf>
    <xf numFmtId="2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31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6" fillId="33" borderId="16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2" fontId="16" fillId="35" borderId="17" xfId="0" applyNumberFormat="1" applyFont="1" applyFill="1" applyBorder="1" applyAlignment="1">
      <alignment vertical="center"/>
    </xf>
    <xf numFmtId="2" fontId="16" fillId="0" borderId="29" xfId="0" applyNumberFormat="1" applyFont="1" applyBorder="1" applyAlignment="1">
      <alignment vertical="center"/>
    </xf>
    <xf numFmtId="2" fontId="16" fillId="0" borderId="16" xfId="0" applyNumberFormat="1" applyFont="1" applyBorder="1" applyAlignment="1">
      <alignment vertical="center"/>
    </xf>
    <xf numFmtId="2" fontId="16" fillId="0" borderId="17" xfId="0" applyNumberFormat="1" applyFont="1" applyBorder="1" applyAlignment="1">
      <alignment vertical="center"/>
    </xf>
    <xf numFmtId="2" fontId="16" fillId="0" borderId="31" xfId="0" applyNumberFormat="1" applyFont="1" applyBorder="1" applyAlignment="1">
      <alignment vertical="center"/>
    </xf>
    <xf numFmtId="165" fontId="15" fillId="0" borderId="31" xfId="42" applyFont="1" applyBorder="1" applyAlignment="1">
      <alignment vertical="center"/>
    </xf>
    <xf numFmtId="165" fontId="16" fillId="0" borderId="29" xfId="42" applyFont="1" applyBorder="1" applyAlignment="1">
      <alignment vertical="center"/>
    </xf>
    <xf numFmtId="165" fontId="16" fillId="0" borderId="16" xfId="42" applyFont="1" applyBorder="1" applyAlignment="1">
      <alignment vertical="center"/>
    </xf>
    <xf numFmtId="165" fontId="16" fillId="0" borderId="17" xfId="42" applyFont="1" applyBorder="1" applyAlignment="1">
      <alignment vertical="center"/>
    </xf>
    <xf numFmtId="2" fontId="15" fillId="0" borderId="32" xfId="0" applyNumberFormat="1" applyFont="1" applyBorder="1" applyAlignment="1">
      <alignment vertical="center"/>
    </xf>
    <xf numFmtId="0" fontId="17" fillId="0" borderId="60" xfId="0" applyFont="1" applyFill="1" applyBorder="1" applyAlignment="1">
      <alignment vertical="center"/>
    </xf>
    <xf numFmtId="0" fontId="17" fillId="0" borderId="59" xfId="0" applyFont="1" applyFill="1" applyBorder="1" applyAlignment="1">
      <alignment vertical="center"/>
    </xf>
    <xf numFmtId="2" fontId="16" fillId="35" borderId="14" xfId="0" applyNumberFormat="1" applyFont="1" applyFill="1" applyBorder="1" applyAlignment="1">
      <alignment vertical="center"/>
    </xf>
    <xf numFmtId="2" fontId="16" fillId="0" borderId="14" xfId="0" applyNumberFormat="1" applyFont="1" applyBorder="1" applyAlignment="1">
      <alignment vertical="center"/>
    </xf>
    <xf numFmtId="2" fontId="16" fillId="0" borderId="60" xfId="0" applyNumberFormat="1" applyFont="1" applyBorder="1" applyAlignment="1">
      <alignment vertical="center"/>
    </xf>
    <xf numFmtId="165" fontId="15" fillId="0" borderId="60" xfId="42" applyFont="1" applyBorder="1" applyAlignment="1">
      <alignment vertical="center"/>
    </xf>
    <xf numFmtId="2" fontId="16" fillId="0" borderId="61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0" fontId="16" fillId="0" borderId="52" xfId="0" applyFont="1" applyFill="1" applyBorder="1" applyAlignment="1">
      <alignment vertical="center"/>
    </xf>
    <xf numFmtId="165" fontId="15" fillId="0" borderId="53" xfId="42" applyFont="1" applyBorder="1" applyAlignment="1">
      <alignment vertical="center"/>
    </xf>
    <xf numFmtId="165" fontId="16" fillId="0" borderId="11" xfId="0" applyNumberFormat="1" applyFont="1" applyBorder="1" applyAlignment="1">
      <alignment vertical="center"/>
    </xf>
    <xf numFmtId="165" fontId="16" fillId="0" borderId="10" xfId="0" applyNumberFormat="1" applyFont="1" applyBorder="1" applyAlignment="1">
      <alignment vertical="center"/>
    </xf>
    <xf numFmtId="165" fontId="16" fillId="0" borderId="51" xfId="0" applyNumberFormat="1" applyFont="1" applyBorder="1" applyAlignment="1">
      <alignment vertical="center"/>
    </xf>
    <xf numFmtId="0" fontId="16" fillId="0" borderId="39" xfId="0" applyFont="1" applyFill="1" applyBorder="1" applyAlignment="1">
      <alignment vertical="center"/>
    </xf>
    <xf numFmtId="165" fontId="15" fillId="0" borderId="56" xfId="42" applyFont="1" applyBorder="1" applyAlignment="1">
      <alignment vertical="center"/>
    </xf>
    <xf numFmtId="2" fontId="16" fillId="0" borderId="57" xfId="0" applyNumberFormat="1" applyFont="1" applyBorder="1" applyAlignment="1">
      <alignment vertical="center"/>
    </xf>
    <xf numFmtId="0" fontId="17" fillId="0" borderId="48" xfId="0" applyFont="1" applyFill="1" applyBorder="1" applyAlignment="1">
      <alignment vertical="center"/>
    </xf>
    <xf numFmtId="0" fontId="17" fillId="0" borderId="38" xfId="0" applyFont="1" applyFill="1" applyBorder="1" applyAlignment="1">
      <alignment vertical="center"/>
    </xf>
    <xf numFmtId="2" fontId="16" fillId="35" borderId="47" xfId="0" applyNumberFormat="1" applyFont="1" applyFill="1" applyBorder="1" applyAlignment="1">
      <alignment vertical="center"/>
    </xf>
    <xf numFmtId="2" fontId="16" fillId="0" borderId="47" xfId="0" applyNumberFormat="1" applyFont="1" applyBorder="1" applyAlignment="1">
      <alignment vertical="center"/>
    </xf>
    <xf numFmtId="2" fontId="16" fillId="35" borderId="48" xfId="0" applyNumberFormat="1" applyFont="1" applyFill="1" applyBorder="1" applyAlignment="1">
      <alignment vertical="center"/>
    </xf>
    <xf numFmtId="165" fontId="15" fillId="0" borderId="48" xfId="42" applyFont="1" applyBorder="1" applyAlignment="1">
      <alignment vertical="center"/>
    </xf>
    <xf numFmtId="2" fontId="16" fillId="0" borderId="49" xfId="0" applyNumberFormat="1" applyFont="1" applyBorder="1" applyAlignment="1">
      <alignment vertical="center"/>
    </xf>
    <xf numFmtId="165" fontId="15" fillId="0" borderId="53" xfId="42" applyFont="1" applyFill="1" applyBorder="1" applyAlignment="1">
      <alignment vertical="center"/>
    </xf>
    <xf numFmtId="2" fontId="16" fillId="0" borderId="54" xfId="0" applyNumberFormat="1" applyFont="1" applyBorder="1" applyAlignment="1">
      <alignment vertical="center"/>
    </xf>
    <xf numFmtId="0" fontId="26" fillId="0" borderId="56" xfId="0" applyFont="1" applyFill="1" applyBorder="1" applyAlignment="1">
      <alignment vertical="center"/>
    </xf>
    <xf numFmtId="165" fontId="15" fillId="0" borderId="56" xfId="42" applyFont="1" applyFill="1" applyBorder="1" applyAlignment="1">
      <alignment vertical="center"/>
    </xf>
    <xf numFmtId="165" fontId="15" fillId="0" borderId="48" xfId="42" applyFont="1" applyFill="1" applyBorder="1" applyAlignment="1">
      <alignment vertical="center"/>
    </xf>
    <xf numFmtId="2" fontId="25" fillId="0" borderId="54" xfId="0" applyNumberFormat="1" applyFont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165" fontId="16" fillId="0" borderId="29" xfId="0" applyNumberFormat="1" applyFont="1" applyFill="1" applyBorder="1" applyAlignment="1">
      <alignment vertical="center"/>
    </xf>
    <xf numFmtId="165" fontId="16" fillId="0" borderId="16" xfId="0" applyNumberFormat="1" applyFont="1" applyFill="1" applyBorder="1" applyAlignment="1">
      <alignment vertical="center"/>
    </xf>
    <xf numFmtId="165" fontId="16" fillId="0" borderId="17" xfId="0" applyNumberFormat="1" applyFont="1" applyFill="1" applyBorder="1" applyAlignment="1">
      <alignment vertical="center"/>
    </xf>
    <xf numFmtId="2" fontId="16" fillId="0" borderId="48" xfId="0" applyNumberFormat="1" applyFont="1" applyBorder="1" applyAlignment="1">
      <alignment vertical="center"/>
    </xf>
    <xf numFmtId="165" fontId="16" fillId="0" borderId="53" xfId="0" applyNumberFormat="1" applyFont="1" applyBorder="1" applyAlignment="1">
      <alignment vertical="center"/>
    </xf>
    <xf numFmtId="0" fontId="23" fillId="0" borderId="56" xfId="0" applyFont="1" applyFill="1" applyBorder="1" applyAlignment="1">
      <alignment vertical="center"/>
    </xf>
    <xf numFmtId="0" fontId="16" fillId="0" borderId="6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vertical="center" wrapText="1"/>
    </xf>
    <xf numFmtId="0" fontId="23" fillId="0" borderId="2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165" fontId="15" fillId="0" borderId="31" xfId="42" applyFont="1" applyBorder="1" applyAlignment="1">
      <alignment vertical="center" wrapText="1"/>
    </xf>
    <xf numFmtId="0" fontId="16" fillId="0" borderId="29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2" fontId="16" fillId="0" borderId="32" xfId="0" applyNumberFormat="1" applyFont="1" applyBorder="1" applyAlignment="1">
      <alignment vertical="center"/>
    </xf>
    <xf numFmtId="0" fontId="17" fillId="0" borderId="48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33" borderId="46" xfId="0" applyFont="1" applyFill="1" applyBorder="1" applyAlignment="1">
      <alignment horizontal="center" vertical="center" wrapText="1"/>
    </xf>
    <xf numFmtId="0" fontId="16" fillId="34" borderId="47" xfId="0" applyFont="1" applyFill="1" applyBorder="1" applyAlignment="1">
      <alignment horizontal="center" vertical="center" wrapText="1"/>
    </xf>
    <xf numFmtId="2" fontId="16" fillId="0" borderId="48" xfId="0" applyNumberFormat="1" applyFont="1" applyFill="1" applyBorder="1" applyAlignment="1">
      <alignment vertical="center"/>
    </xf>
    <xf numFmtId="165" fontId="15" fillId="0" borderId="48" xfId="42" applyFont="1" applyBorder="1" applyAlignment="1">
      <alignment vertical="center" wrapText="1"/>
    </xf>
    <xf numFmtId="0" fontId="16" fillId="0" borderId="53" xfId="0" applyFont="1" applyBorder="1" applyAlignment="1">
      <alignment vertical="center" wrapText="1"/>
    </xf>
    <xf numFmtId="0" fontId="16" fillId="0" borderId="5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4" borderId="51" xfId="0" applyFont="1" applyFill="1" applyBorder="1" applyAlignment="1">
      <alignment horizontal="center" vertical="center" wrapText="1"/>
    </xf>
    <xf numFmtId="165" fontId="15" fillId="0" borderId="53" xfId="42" applyFont="1" applyFill="1" applyBorder="1" applyAlignment="1">
      <alignment vertical="center" wrapText="1"/>
    </xf>
    <xf numFmtId="0" fontId="26" fillId="0" borderId="56" xfId="0" applyFont="1" applyBorder="1" applyAlignment="1">
      <alignment vertical="center" wrapText="1"/>
    </xf>
    <xf numFmtId="0" fontId="16" fillId="0" borderId="39" xfId="0" applyFont="1" applyBorder="1" applyAlignment="1">
      <alignment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165" fontId="15" fillId="0" borderId="56" xfId="42" applyFont="1" applyFill="1" applyBorder="1" applyAlignment="1">
      <alignment vertical="center" wrapText="1"/>
    </xf>
    <xf numFmtId="0" fontId="17" fillId="0" borderId="48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165" fontId="16" fillId="0" borderId="0" xfId="0" applyNumberFormat="1" applyFont="1" applyFill="1" applyAlignment="1">
      <alignment vertical="center"/>
    </xf>
    <xf numFmtId="173" fontId="15" fillId="0" borderId="53" xfId="42" applyNumberFormat="1" applyFont="1" applyFill="1" applyBorder="1" applyAlignment="1">
      <alignment horizontal="center" vertical="center"/>
    </xf>
    <xf numFmtId="173" fontId="16" fillId="0" borderId="53" xfId="0" applyNumberFormat="1" applyFont="1" applyBorder="1" applyAlignment="1">
      <alignment vertical="center"/>
    </xf>
    <xf numFmtId="0" fontId="16" fillId="0" borderId="53" xfId="0" applyFont="1" applyFill="1" applyBorder="1" applyAlignment="1">
      <alignment vertical="center" wrapText="1"/>
    </xf>
    <xf numFmtId="0" fontId="16" fillId="0" borderId="52" xfId="0" applyFont="1" applyFill="1" applyBorder="1" applyAlignment="1">
      <alignment vertical="center" wrapText="1"/>
    </xf>
    <xf numFmtId="173" fontId="15" fillId="0" borderId="53" xfId="42" applyNumberFormat="1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vertical="center"/>
    </xf>
    <xf numFmtId="0" fontId="22" fillId="0" borderId="52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173" fontId="15" fillId="0" borderId="56" xfId="42" applyNumberFormat="1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16" fillId="0" borderId="53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9" fillId="0" borderId="38" xfId="0" applyFont="1" applyFill="1" applyBorder="1" applyAlignment="1">
      <alignment vertical="center"/>
    </xf>
    <xf numFmtId="2" fontId="16" fillId="37" borderId="32" xfId="0" applyNumberFormat="1" applyFont="1" applyFill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9" fillId="0" borderId="48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 vertical="center" wrapText="1"/>
    </xf>
    <xf numFmtId="0" fontId="26" fillId="0" borderId="53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vertical="center" wrapText="1"/>
    </xf>
    <xf numFmtId="0" fontId="16" fillId="0" borderId="56" xfId="0" applyFont="1" applyFill="1" applyBorder="1" applyAlignment="1">
      <alignment vertical="center" wrapText="1"/>
    </xf>
    <xf numFmtId="0" fontId="16" fillId="0" borderId="3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7" fillId="0" borderId="48" xfId="0" applyFont="1" applyFill="1" applyBorder="1" applyAlignment="1">
      <alignment vertical="center" wrapText="1"/>
    </xf>
    <xf numFmtId="0" fontId="16" fillId="0" borderId="38" xfId="0" applyFont="1" applyFill="1" applyBorder="1" applyAlignment="1">
      <alignment vertical="center" wrapText="1"/>
    </xf>
    <xf numFmtId="2" fontId="16" fillId="0" borderId="45" xfId="0" applyNumberFormat="1" applyFont="1" applyFill="1" applyBorder="1" applyAlignment="1">
      <alignment vertical="center"/>
    </xf>
    <xf numFmtId="2" fontId="16" fillId="0" borderId="46" xfId="0" applyNumberFormat="1" applyFont="1" applyFill="1" applyBorder="1" applyAlignment="1">
      <alignment vertical="center"/>
    </xf>
    <xf numFmtId="2" fontId="16" fillId="0" borderId="47" xfId="0" applyNumberFormat="1" applyFont="1" applyFill="1" applyBorder="1" applyAlignment="1">
      <alignment vertical="center"/>
    </xf>
    <xf numFmtId="0" fontId="16" fillId="0" borderId="60" xfId="0" applyFont="1" applyFill="1" applyBorder="1" applyAlignment="1">
      <alignment vertical="center" wrapText="1"/>
    </xf>
    <xf numFmtId="0" fontId="16" fillId="0" borderId="59" xfId="0" applyFont="1" applyFill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165" fontId="15" fillId="0" borderId="60" xfId="42" applyFont="1" applyBorder="1" applyAlignment="1">
      <alignment vertical="center" wrapText="1"/>
    </xf>
    <xf numFmtId="165" fontId="16" fillId="0" borderId="12" xfId="0" applyNumberFormat="1" applyFont="1" applyBorder="1" applyAlignment="1">
      <alignment vertical="center"/>
    </xf>
    <xf numFmtId="165" fontId="16" fillId="0" borderId="13" xfId="0" applyNumberFormat="1" applyFont="1" applyBorder="1" applyAlignment="1">
      <alignment vertical="center"/>
    </xf>
    <xf numFmtId="165" fontId="16" fillId="0" borderId="14" xfId="0" applyNumberFormat="1" applyFont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51" xfId="0" applyFont="1" applyFill="1" applyBorder="1" applyAlignment="1">
      <alignment vertical="center"/>
    </xf>
    <xf numFmtId="165" fontId="15" fillId="0" borderId="53" xfId="42" applyFont="1" applyBorder="1" applyAlignment="1">
      <alignment vertical="center" wrapText="1"/>
    </xf>
    <xf numFmtId="0" fontId="26" fillId="0" borderId="56" xfId="0" applyFont="1" applyFill="1" applyBorder="1" applyAlignment="1">
      <alignment vertical="center" wrapText="1"/>
    </xf>
    <xf numFmtId="0" fontId="22" fillId="0" borderId="39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165" fontId="15" fillId="0" borderId="56" xfId="42" applyFont="1" applyBorder="1" applyAlignment="1">
      <alignment vertical="center" wrapText="1"/>
    </xf>
    <xf numFmtId="2" fontId="16" fillId="0" borderId="12" xfId="0" applyNumberFormat="1" applyFont="1" applyFill="1" applyBorder="1" applyAlignment="1">
      <alignment vertical="center"/>
    </xf>
    <xf numFmtId="2" fontId="16" fillId="0" borderId="13" xfId="0" applyNumberFormat="1" applyFont="1" applyFill="1" applyBorder="1" applyAlignment="1">
      <alignment vertical="center"/>
    </xf>
    <xf numFmtId="2" fontId="16" fillId="0" borderId="14" xfId="0" applyNumberFormat="1" applyFont="1" applyFill="1" applyBorder="1" applyAlignment="1">
      <alignment vertical="center"/>
    </xf>
    <xf numFmtId="0" fontId="16" fillId="0" borderId="35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16" fillId="0" borderId="37" xfId="0" applyFont="1" applyFill="1" applyBorder="1" applyAlignment="1">
      <alignment vertical="center"/>
    </xf>
    <xf numFmtId="2" fontId="16" fillId="0" borderId="0" xfId="0" applyNumberFormat="1" applyFont="1" applyAlignment="1">
      <alignment vertical="center"/>
    </xf>
    <xf numFmtId="0" fontId="23" fillId="0" borderId="53" xfId="0" applyFont="1" applyFill="1" applyBorder="1" applyAlignment="1">
      <alignment vertical="center"/>
    </xf>
    <xf numFmtId="0" fontId="23" fillId="0" borderId="52" xfId="0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0" fontId="16" fillId="0" borderId="29" xfId="0" applyFont="1" applyBorder="1" applyAlignment="1">
      <alignment horizontal="center" vertical="center" wrapText="1"/>
    </xf>
    <xf numFmtId="0" fontId="19" fillId="0" borderId="48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15" fillId="0" borderId="45" xfId="0" applyFont="1" applyBorder="1" applyAlignment="1">
      <alignment horizontal="center" vertical="center"/>
    </xf>
    <xf numFmtId="0" fontId="26" fillId="0" borderId="53" xfId="0" applyFont="1" applyBorder="1" applyAlignment="1">
      <alignment vertical="center" wrapText="1"/>
    </xf>
    <xf numFmtId="0" fontId="23" fillId="0" borderId="52" xfId="0" applyFont="1" applyBorder="1" applyAlignment="1">
      <alignment vertical="center" wrapText="1"/>
    </xf>
    <xf numFmtId="0" fontId="23" fillId="0" borderId="53" xfId="0" applyFont="1" applyBorder="1" applyAlignment="1">
      <alignment vertical="center" wrapText="1"/>
    </xf>
    <xf numFmtId="0" fontId="23" fillId="0" borderId="56" xfId="0" applyFont="1" applyBorder="1" applyAlignment="1">
      <alignment vertical="center" wrapText="1"/>
    </xf>
    <xf numFmtId="0" fontId="23" fillId="0" borderId="39" xfId="0" applyFont="1" applyBorder="1" applyAlignment="1">
      <alignment vertical="center" wrapText="1"/>
    </xf>
    <xf numFmtId="165" fontId="15" fillId="32" borderId="31" xfId="42" applyFont="1" applyFill="1" applyBorder="1" applyAlignment="1">
      <alignment vertical="center"/>
    </xf>
    <xf numFmtId="0" fontId="17" fillId="0" borderId="38" xfId="0" applyFont="1" applyFill="1" applyBorder="1" applyAlignment="1">
      <alignment vertical="center" wrapText="1"/>
    </xf>
    <xf numFmtId="170" fontId="16" fillId="35" borderId="47" xfId="0" applyNumberFormat="1" applyFont="1" applyFill="1" applyBorder="1" applyAlignment="1">
      <alignment vertical="center"/>
    </xf>
    <xf numFmtId="170" fontId="16" fillId="0" borderId="45" xfId="0" applyNumberFormat="1" applyFont="1" applyBorder="1" applyAlignment="1">
      <alignment vertical="center"/>
    </xf>
    <xf numFmtId="170" fontId="16" fillId="0" borderId="46" xfId="0" applyNumberFormat="1" applyFont="1" applyBorder="1" applyAlignment="1">
      <alignment vertical="center"/>
    </xf>
    <xf numFmtId="170" fontId="16" fillId="0" borderId="47" xfId="0" applyNumberFormat="1" applyFont="1" applyBorder="1" applyAlignment="1">
      <alignment vertical="center"/>
    </xf>
    <xf numFmtId="170" fontId="16" fillId="0" borderId="48" xfId="0" applyNumberFormat="1" applyFont="1" applyBorder="1" applyAlignment="1">
      <alignment vertical="center"/>
    </xf>
    <xf numFmtId="165" fontId="15" fillId="32" borderId="48" xfId="42" applyFont="1" applyFill="1" applyBorder="1" applyAlignment="1">
      <alignment vertical="center"/>
    </xf>
    <xf numFmtId="0" fontId="16" fillId="0" borderId="62" xfId="0" applyFont="1" applyFill="1" applyBorder="1" applyAlignment="1">
      <alignment vertical="center"/>
    </xf>
    <xf numFmtId="165" fontId="15" fillId="0" borderId="63" xfId="42" applyFont="1" applyBorder="1" applyAlignment="1">
      <alignment vertical="center"/>
    </xf>
    <xf numFmtId="165" fontId="16" fillId="0" borderId="35" xfId="0" applyNumberFormat="1" applyFont="1" applyBorder="1" applyAlignment="1">
      <alignment vertical="center"/>
    </xf>
    <xf numFmtId="165" fontId="16" fillId="0" borderId="36" xfId="0" applyNumberFormat="1" applyFont="1" applyBorder="1" applyAlignment="1">
      <alignment vertical="center"/>
    </xf>
    <xf numFmtId="165" fontId="16" fillId="0" borderId="37" xfId="0" applyNumberFormat="1" applyFont="1" applyBorder="1" applyAlignment="1">
      <alignment vertical="center"/>
    </xf>
    <xf numFmtId="2" fontId="16" fillId="0" borderId="22" xfId="0" applyNumberFormat="1" applyFont="1" applyBorder="1" applyAlignment="1">
      <alignment vertical="center"/>
    </xf>
    <xf numFmtId="2" fontId="16" fillId="0" borderId="23" xfId="0" applyNumberFormat="1" applyFont="1" applyBorder="1" applyAlignment="1">
      <alignment vertical="center"/>
    </xf>
    <xf numFmtId="2" fontId="16" fillId="0" borderId="24" xfId="0" applyNumberFormat="1" applyFont="1" applyBorder="1" applyAlignment="1">
      <alignment vertical="center"/>
    </xf>
    <xf numFmtId="2" fontId="15" fillId="36" borderId="29" xfId="0" applyNumberFormat="1" applyFont="1" applyFill="1" applyBorder="1" applyAlignment="1">
      <alignment horizontal="center" vertical="center"/>
    </xf>
    <xf numFmtId="2" fontId="15" fillId="36" borderId="16" xfId="0" applyNumberFormat="1" applyFont="1" applyFill="1" applyBorder="1" applyAlignment="1">
      <alignment horizontal="center" vertical="center"/>
    </xf>
    <xf numFmtId="2" fontId="15" fillId="36" borderId="17" xfId="0" applyNumberFormat="1" applyFont="1" applyFill="1" applyBorder="1" applyAlignment="1">
      <alignment horizontal="center" vertical="center"/>
    </xf>
    <xf numFmtId="165" fontId="15" fillId="36" borderId="29" xfId="0" applyNumberFormat="1" applyFont="1" applyFill="1" applyBorder="1" applyAlignment="1">
      <alignment vertical="center"/>
    </xf>
    <xf numFmtId="165" fontId="15" fillId="36" borderId="16" xfId="0" applyNumberFormat="1" applyFont="1" applyFill="1" applyBorder="1" applyAlignment="1">
      <alignment vertical="center"/>
    </xf>
    <xf numFmtId="165" fontId="15" fillId="36" borderId="17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65" fontId="15" fillId="0" borderId="0" xfId="42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165" fontId="23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166" fontId="1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6" fillId="38" borderId="58" xfId="0" applyFont="1" applyFill="1" applyBorder="1" applyAlignment="1">
      <alignment horizontal="center" vertical="center"/>
    </xf>
    <xf numFmtId="0" fontId="2" fillId="38" borderId="42" xfId="0" applyFont="1" applyFill="1" applyBorder="1" applyAlignment="1">
      <alignment horizontal="center" vertical="center"/>
    </xf>
    <xf numFmtId="0" fontId="9" fillId="38" borderId="0" xfId="0" applyFont="1" applyFill="1" applyAlignment="1">
      <alignment vertical="center"/>
    </xf>
    <xf numFmtId="0" fontId="9" fillId="38" borderId="0" xfId="0" applyFont="1" applyFill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0" fontId="6" fillId="38" borderId="0" xfId="0" applyFont="1" applyFill="1" applyAlignment="1">
      <alignment horizontal="center" vertical="center"/>
    </xf>
    <xf numFmtId="0" fontId="2" fillId="39" borderId="44" xfId="0" applyFont="1" applyFill="1" applyBorder="1" applyAlignment="1">
      <alignment horizontal="center" vertical="center"/>
    </xf>
    <xf numFmtId="0" fontId="2" fillId="39" borderId="55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2" fillId="36" borderId="55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5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vertical="center"/>
    </xf>
    <xf numFmtId="2" fontId="16" fillId="0" borderId="54" xfId="0" applyNumberFormat="1" applyFont="1" applyBorder="1" applyAlignment="1">
      <alignment horizontal="right" vertical="center"/>
    </xf>
    <xf numFmtId="0" fontId="25" fillId="0" borderId="16" xfId="0" applyFont="1" applyBorder="1" applyAlignment="1">
      <alignment horizontal="center" vertical="center"/>
    </xf>
    <xf numFmtId="0" fontId="63" fillId="0" borderId="53" xfId="0" applyFont="1" applyFill="1" applyBorder="1" applyAlignment="1">
      <alignment vertical="center"/>
    </xf>
    <xf numFmtId="0" fontId="63" fillId="0" borderId="52" xfId="0" applyFont="1" applyFill="1" applyBorder="1" applyAlignment="1">
      <alignment vertical="center"/>
    </xf>
    <xf numFmtId="0" fontId="63" fillId="0" borderId="11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4" borderId="51" xfId="0" applyFont="1" applyFill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3" fillId="0" borderId="11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3" fillId="0" borderId="51" xfId="0" applyFont="1" applyBorder="1" applyAlignment="1">
      <alignment vertical="center"/>
    </xf>
    <xf numFmtId="0" fontId="63" fillId="0" borderId="53" xfId="0" applyFont="1" applyBorder="1" applyAlignment="1">
      <alignment vertical="center"/>
    </xf>
    <xf numFmtId="165" fontId="64" fillId="0" borderId="53" xfId="42" applyFont="1" applyBorder="1" applyAlignment="1">
      <alignment vertical="center"/>
    </xf>
    <xf numFmtId="165" fontId="63" fillId="0" borderId="11" xfId="0" applyNumberFormat="1" applyFont="1" applyBorder="1" applyAlignment="1">
      <alignment vertical="center"/>
    </xf>
    <xf numFmtId="165" fontId="63" fillId="0" borderId="10" xfId="0" applyNumberFormat="1" applyFont="1" applyBorder="1" applyAlignment="1">
      <alignment vertical="center"/>
    </xf>
    <xf numFmtId="2" fontId="16" fillId="0" borderId="74" xfId="0" applyNumberFormat="1" applyFont="1" applyBorder="1" applyAlignment="1">
      <alignment vertical="center"/>
    </xf>
    <xf numFmtId="2" fontId="16" fillId="35" borderId="19" xfId="0" applyNumberFormat="1" applyFont="1" applyFill="1" applyBorder="1" applyAlignment="1">
      <alignment vertical="center"/>
    </xf>
    <xf numFmtId="2" fontId="16" fillId="35" borderId="18" xfId="0" applyNumberFormat="1" applyFont="1" applyFill="1" applyBorder="1" applyAlignment="1">
      <alignment vertical="center"/>
    </xf>
    <xf numFmtId="2" fontId="16" fillId="35" borderId="24" xfId="0" applyNumberFormat="1" applyFont="1" applyFill="1" applyBorder="1" applyAlignment="1">
      <alignment vertical="center"/>
    </xf>
    <xf numFmtId="0" fontId="15" fillId="36" borderId="66" xfId="0" applyFont="1" applyFill="1" applyBorder="1" applyAlignment="1">
      <alignment horizontal="center" vertical="center"/>
    </xf>
    <xf numFmtId="0" fontId="15" fillId="36" borderId="68" xfId="0" applyFont="1" applyFill="1" applyBorder="1" applyAlignment="1">
      <alignment horizontal="center" vertical="center"/>
    </xf>
    <xf numFmtId="2" fontId="16" fillId="35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36" borderId="65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36" borderId="46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 wrapText="1"/>
    </xf>
    <xf numFmtId="0" fontId="2" fillId="36" borderId="71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5" fillId="36" borderId="48" xfId="0" applyFont="1" applyFill="1" applyBorder="1" applyAlignment="1">
      <alignment horizontal="center" vertical="center" wrapText="1"/>
    </xf>
    <xf numFmtId="0" fontId="5" fillId="36" borderId="5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6" fillId="0" borderId="75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23" fillId="0" borderId="75" xfId="0" applyFont="1" applyFill="1" applyBorder="1" applyAlignment="1">
      <alignment horizontal="center" vertical="center" wrapText="1"/>
    </xf>
    <xf numFmtId="0" fontId="23" fillId="0" borderId="78" xfId="0" applyFont="1" applyFill="1" applyBorder="1" applyAlignment="1">
      <alignment horizontal="center" vertical="center" wrapText="1"/>
    </xf>
    <xf numFmtId="0" fontId="23" fillId="0" borderId="76" xfId="0" applyFont="1" applyFill="1" applyBorder="1" applyAlignment="1">
      <alignment horizontal="center" vertical="center" wrapText="1"/>
    </xf>
    <xf numFmtId="0" fontId="23" fillId="0" borderId="77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5" fillId="36" borderId="75" xfId="0" applyFont="1" applyFill="1" applyBorder="1" applyAlignment="1">
      <alignment horizontal="center" vertical="center"/>
    </xf>
    <xf numFmtId="0" fontId="15" fillId="36" borderId="77" xfId="0" applyFont="1" applyFill="1" applyBorder="1" applyAlignment="1">
      <alignment horizontal="center" vertical="center"/>
    </xf>
    <xf numFmtId="0" fontId="15" fillId="36" borderId="48" xfId="0" applyFont="1" applyFill="1" applyBorder="1" applyAlignment="1">
      <alignment horizontal="center" vertical="center"/>
    </xf>
    <xf numFmtId="0" fontId="15" fillId="36" borderId="63" xfId="0" applyFont="1" applyFill="1" applyBorder="1" applyAlignment="1">
      <alignment horizontal="center" vertical="center"/>
    </xf>
    <xf numFmtId="0" fontId="15" fillId="36" borderId="45" xfId="0" applyFont="1" applyFill="1" applyBorder="1" applyAlignment="1">
      <alignment horizontal="center" vertical="center" wrapText="1"/>
    </xf>
    <xf numFmtId="0" fontId="15" fillId="36" borderId="46" xfId="0" applyFont="1" applyFill="1" applyBorder="1" applyAlignment="1">
      <alignment horizontal="center" vertical="center" wrapText="1"/>
    </xf>
    <xf numFmtId="0" fontId="15" fillId="36" borderId="47" xfId="0" applyFont="1" applyFill="1" applyBorder="1" applyAlignment="1">
      <alignment horizontal="center" vertical="center" wrapText="1"/>
    </xf>
    <xf numFmtId="0" fontId="15" fillId="36" borderId="49" xfId="0" applyFont="1" applyFill="1" applyBorder="1" applyAlignment="1">
      <alignment horizontal="center" vertical="center" wrapText="1"/>
    </xf>
    <xf numFmtId="0" fontId="15" fillId="36" borderId="57" xfId="0" applyFont="1" applyFill="1" applyBorder="1" applyAlignment="1">
      <alignment horizontal="center" vertical="center" wrapText="1"/>
    </xf>
    <xf numFmtId="0" fontId="15" fillId="36" borderId="48" xfId="0" applyFont="1" applyFill="1" applyBorder="1" applyAlignment="1">
      <alignment horizontal="center" vertical="center" wrapText="1"/>
    </xf>
    <xf numFmtId="0" fontId="15" fillId="36" borderId="56" xfId="0" applyFont="1" applyFill="1" applyBorder="1" applyAlignment="1">
      <alignment horizontal="center" vertical="center" wrapText="1"/>
    </xf>
    <xf numFmtId="0" fontId="15" fillId="36" borderId="45" xfId="0" applyFont="1" applyFill="1" applyBorder="1" applyAlignment="1">
      <alignment horizontal="center" vertical="center"/>
    </xf>
    <xf numFmtId="0" fontId="15" fillId="36" borderId="46" xfId="0" applyFont="1" applyFill="1" applyBorder="1" applyAlignment="1">
      <alignment horizontal="center" vertical="center"/>
    </xf>
    <xf numFmtId="0" fontId="15" fillId="36" borderId="47" xfId="0" applyFont="1" applyFill="1" applyBorder="1" applyAlignment="1">
      <alignment horizontal="center" vertical="center"/>
    </xf>
    <xf numFmtId="165" fontId="15" fillId="36" borderId="48" xfId="42" applyFont="1" applyFill="1" applyBorder="1" applyAlignment="1">
      <alignment horizontal="center" vertical="center" wrapText="1"/>
    </xf>
    <xf numFmtId="165" fontId="15" fillId="36" borderId="56" xfId="42" applyFont="1" applyFill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5" fillId="36" borderId="65" xfId="0" applyFont="1" applyFill="1" applyBorder="1" applyAlignment="1">
      <alignment horizontal="center" vertical="center"/>
    </xf>
    <xf numFmtId="0" fontId="15" fillId="36" borderId="30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165" fontId="15" fillId="36" borderId="63" xfId="42" applyFont="1" applyFill="1" applyBorder="1" applyAlignment="1">
      <alignment horizontal="center" vertical="center" wrapText="1"/>
    </xf>
    <xf numFmtId="0" fontId="15" fillId="36" borderId="64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5" fillId="36" borderId="35" xfId="0" applyFont="1" applyFill="1" applyBorder="1" applyAlignment="1">
      <alignment horizontal="center" vertical="center"/>
    </xf>
    <xf numFmtId="0" fontId="15" fillId="36" borderId="44" xfId="0" applyFont="1" applyFill="1" applyBorder="1" applyAlignment="1">
      <alignment horizontal="center" vertical="center"/>
    </xf>
    <xf numFmtId="0" fontId="15" fillId="36" borderId="41" xfId="0" applyFont="1" applyFill="1" applyBorder="1" applyAlignment="1">
      <alignment horizontal="center" vertical="center"/>
    </xf>
    <xf numFmtId="0" fontId="15" fillId="36" borderId="22" xfId="0" applyFont="1" applyFill="1" applyBorder="1" applyAlignment="1">
      <alignment horizontal="center" vertical="center"/>
    </xf>
    <xf numFmtId="0" fontId="15" fillId="36" borderId="23" xfId="0" applyFont="1" applyFill="1" applyBorder="1" applyAlignment="1">
      <alignment horizontal="center" vertical="center"/>
    </xf>
    <xf numFmtId="0" fontId="15" fillId="36" borderId="24" xfId="0" applyFont="1" applyFill="1" applyBorder="1" applyAlignment="1">
      <alignment horizontal="center" vertical="center"/>
    </xf>
    <xf numFmtId="0" fontId="15" fillId="36" borderId="80" xfId="0" applyFont="1" applyFill="1" applyBorder="1" applyAlignment="1">
      <alignment horizontal="center" vertical="center" wrapText="1"/>
    </xf>
    <xf numFmtId="0" fontId="15" fillId="36" borderId="44" xfId="0" applyFont="1" applyFill="1" applyBorder="1" applyAlignment="1">
      <alignment horizontal="center" vertical="center" wrapText="1"/>
    </xf>
    <xf numFmtId="0" fontId="15" fillId="36" borderId="63" xfId="0" applyFont="1" applyFill="1" applyBorder="1" applyAlignment="1">
      <alignment horizontal="center" vertical="center" wrapText="1"/>
    </xf>
    <xf numFmtId="0" fontId="15" fillId="36" borderId="38" xfId="0" applyFont="1" applyFill="1" applyBorder="1" applyAlignment="1">
      <alignment horizontal="center" vertical="center"/>
    </xf>
    <xf numFmtId="0" fontId="15" fillId="36" borderId="62" xfId="0" applyFont="1" applyFill="1" applyBorder="1" applyAlignment="1">
      <alignment horizontal="center" vertical="center"/>
    </xf>
    <xf numFmtId="0" fontId="12" fillId="36" borderId="29" xfId="0" applyFont="1" applyFill="1" applyBorder="1" applyAlignment="1">
      <alignment horizontal="center" vertical="center"/>
    </xf>
    <xf numFmtId="0" fontId="12" fillId="36" borderId="4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36" borderId="33" xfId="0" applyFont="1" applyFill="1" applyBorder="1" applyAlignment="1">
      <alignment horizontal="center" vertical="center"/>
    </xf>
    <xf numFmtId="0" fontId="15" fillId="36" borderId="55" xfId="0" applyFont="1" applyFill="1" applyBorder="1" applyAlignment="1">
      <alignment horizontal="center" vertical="center"/>
    </xf>
    <xf numFmtId="0" fontId="15" fillId="36" borderId="3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view="pageBreakPreview" zoomScaleSheetLayoutView="100" zoomScalePageLayoutView="0" workbookViewId="0" topLeftCell="A16">
      <selection activeCell="O72" sqref="O72"/>
    </sheetView>
  </sheetViews>
  <sheetFormatPr defaultColWidth="9.140625" defaultRowHeight="15"/>
  <cols>
    <col min="1" max="1" width="5.140625" style="6" customWidth="1"/>
    <col min="2" max="2" width="26.140625" style="6" customWidth="1"/>
    <col min="3" max="3" width="8.7109375" style="18" customWidth="1"/>
    <col min="4" max="4" width="7.57421875" style="18" customWidth="1"/>
    <col min="5" max="5" width="9.140625" style="18" customWidth="1"/>
    <col min="6" max="6" width="7.57421875" style="18" customWidth="1"/>
    <col min="7" max="8" width="9.140625" style="18" customWidth="1"/>
    <col min="9" max="14" width="9.140625" style="622" customWidth="1"/>
    <col min="15" max="15" width="9.140625" style="18" customWidth="1"/>
    <col min="16" max="16384" width="9.140625" style="6" customWidth="1"/>
  </cols>
  <sheetData>
    <row r="1" spans="1:15" ht="15.75">
      <c r="A1" s="664" t="s">
        <v>336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1"/>
      <c r="N1" s="661" t="s">
        <v>335</v>
      </c>
      <c r="O1" s="661"/>
    </row>
    <row r="2" spans="1:15" ht="15.75">
      <c r="A2" s="664" t="s">
        <v>309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</row>
    <row r="3" spans="1:15" ht="16.5" thickBot="1">
      <c r="A3" s="38"/>
      <c r="B3" s="38"/>
      <c r="C3" s="38"/>
      <c r="D3" s="38"/>
      <c r="E3" s="38"/>
      <c r="F3" s="38"/>
      <c r="G3" s="38"/>
      <c r="H3" s="38"/>
      <c r="I3" s="616"/>
      <c r="J3" s="616"/>
      <c r="K3" s="616"/>
      <c r="L3" s="616"/>
      <c r="M3" s="616"/>
      <c r="N3" s="616"/>
      <c r="O3" s="38"/>
    </row>
    <row r="4" spans="1:15" ht="15.75">
      <c r="A4" s="669" t="s">
        <v>79</v>
      </c>
      <c r="B4" s="671" t="s">
        <v>157</v>
      </c>
      <c r="C4" s="666" t="s">
        <v>77</v>
      </c>
      <c r="D4" s="666"/>
      <c r="E4" s="666"/>
      <c r="F4" s="666"/>
      <c r="G4" s="666"/>
      <c r="H4" s="666"/>
      <c r="I4" s="623"/>
      <c r="J4" s="623"/>
      <c r="K4" s="623"/>
      <c r="L4" s="623"/>
      <c r="M4" s="623"/>
      <c r="N4" s="623"/>
      <c r="O4" s="667" t="s">
        <v>327</v>
      </c>
    </row>
    <row r="5" spans="1:15" ht="32.25" thickBot="1">
      <c r="A5" s="670"/>
      <c r="B5" s="672"/>
      <c r="C5" s="35" t="s">
        <v>80</v>
      </c>
      <c r="D5" s="35" t="s">
        <v>81</v>
      </c>
      <c r="E5" s="35" t="s">
        <v>82</v>
      </c>
      <c r="F5" s="35" t="s">
        <v>83</v>
      </c>
      <c r="G5" s="35" t="s">
        <v>84</v>
      </c>
      <c r="H5" s="35" t="s">
        <v>85</v>
      </c>
      <c r="I5" s="624" t="s">
        <v>324</v>
      </c>
      <c r="J5" s="624" t="s">
        <v>325</v>
      </c>
      <c r="K5" s="35" t="s">
        <v>82</v>
      </c>
      <c r="L5" s="35" t="s">
        <v>83</v>
      </c>
      <c r="M5" s="35" t="s">
        <v>84</v>
      </c>
      <c r="N5" s="626" t="s">
        <v>326</v>
      </c>
      <c r="O5" s="668"/>
    </row>
    <row r="6" spans="1:15" ht="15.75">
      <c r="A6" s="16">
        <v>1</v>
      </c>
      <c r="B6" s="17" t="s">
        <v>20</v>
      </c>
      <c r="C6" s="19">
        <v>3</v>
      </c>
      <c r="D6" s="19"/>
      <c r="E6" s="19">
        <v>1</v>
      </c>
      <c r="F6" s="19"/>
      <c r="G6" s="20">
        <v>1</v>
      </c>
      <c r="H6" s="21"/>
      <c r="I6" s="617">
        <v>0</v>
      </c>
      <c r="J6" s="19">
        <f>SUM(D6*23)</f>
        <v>0</v>
      </c>
      <c r="K6" s="19">
        <v>0</v>
      </c>
      <c r="L6" s="19">
        <f>SUM(F6*18)</f>
        <v>0</v>
      </c>
      <c r="M6" s="625">
        <v>0</v>
      </c>
      <c r="N6" s="617">
        <f>SUM(I6:M6)</f>
        <v>0</v>
      </c>
      <c r="O6" s="22">
        <f>SUM(C6:H6)</f>
        <v>5</v>
      </c>
    </row>
    <row r="7" spans="1:15" ht="15.75">
      <c r="A7" s="14">
        <v>2</v>
      </c>
      <c r="B7" s="8" t="s">
        <v>75</v>
      </c>
      <c r="C7" s="2">
        <v>4</v>
      </c>
      <c r="D7" s="23"/>
      <c r="E7" s="2">
        <v>2</v>
      </c>
      <c r="F7" s="23"/>
      <c r="G7" s="24"/>
      <c r="H7" s="25"/>
      <c r="I7" s="617">
        <v>0</v>
      </c>
      <c r="J7" s="19">
        <f aca="true" t="shared" si="0" ref="J7:J67">SUM(D7*23)</f>
        <v>0</v>
      </c>
      <c r="K7" s="19">
        <v>0</v>
      </c>
      <c r="L7" s="19">
        <f aca="true" t="shared" si="1" ref="L7:L66">SUM(F7*18)</f>
        <v>0</v>
      </c>
      <c r="M7" s="625">
        <f>SUM(G7*100)</f>
        <v>0</v>
      </c>
      <c r="N7" s="617">
        <f aca="true" t="shared" si="2" ref="N7:N67">SUM(I7:M7)</f>
        <v>0</v>
      </c>
      <c r="O7" s="22">
        <f aca="true" t="shared" si="3" ref="O7:O67">SUM(C7:H7)</f>
        <v>6</v>
      </c>
    </row>
    <row r="8" spans="1:15" ht="15.75">
      <c r="A8" s="13">
        <v>3</v>
      </c>
      <c r="B8" s="5" t="s">
        <v>21</v>
      </c>
      <c r="C8" s="10">
        <v>5</v>
      </c>
      <c r="D8" s="10"/>
      <c r="E8" s="10">
        <v>1</v>
      </c>
      <c r="F8" s="10"/>
      <c r="G8" s="26">
        <v>1</v>
      </c>
      <c r="H8" s="27"/>
      <c r="I8" s="617">
        <v>0</v>
      </c>
      <c r="J8" s="19">
        <f t="shared" si="0"/>
        <v>0</v>
      </c>
      <c r="K8" s="19">
        <v>0</v>
      </c>
      <c r="L8" s="19">
        <f t="shared" si="1"/>
        <v>0</v>
      </c>
      <c r="M8" s="625">
        <v>0</v>
      </c>
      <c r="N8" s="617">
        <f t="shared" si="2"/>
        <v>0</v>
      </c>
      <c r="O8" s="22">
        <f t="shared" si="3"/>
        <v>7</v>
      </c>
    </row>
    <row r="9" spans="1:15" ht="15.75">
      <c r="A9" s="15">
        <v>4</v>
      </c>
      <c r="B9" s="11" t="s">
        <v>22</v>
      </c>
      <c r="C9" s="3">
        <v>6</v>
      </c>
      <c r="D9" s="3"/>
      <c r="E9" s="3">
        <v>1</v>
      </c>
      <c r="F9" s="3"/>
      <c r="G9" s="26"/>
      <c r="H9" s="27"/>
      <c r="I9" s="617">
        <v>0</v>
      </c>
      <c r="J9" s="19">
        <f t="shared" si="0"/>
        <v>0</v>
      </c>
      <c r="K9" s="19">
        <v>0</v>
      </c>
      <c r="L9" s="19">
        <f t="shared" si="1"/>
        <v>0</v>
      </c>
      <c r="M9" s="625">
        <f>SUM(G9*100)</f>
        <v>0</v>
      </c>
      <c r="N9" s="617">
        <f t="shared" si="2"/>
        <v>0</v>
      </c>
      <c r="O9" s="22">
        <f t="shared" si="3"/>
        <v>7</v>
      </c>
    </row>
    <row r="10" spans="1:15" ht="15.75">
      <c r="A10" s="15">
        <v>5</v>
      </c>
      <c r="B10" s="7" t="s">
        <v>17</v>
      </c>
      <c r="C10" s="3">
        <v>5</v>
      </c>
      <c r="D10" s="3"/>
      <c r="E10" s="3"/>
      <c r="F10" s="3"/>
      <c r="G10" s="26"/>
      <c r="H10" s="27"/>
      <c r="I10" s="617">
        <v>0</v>
      </c>
      <c r="J10" s="19">
        <f t="shared" si="0"/>
        <v>0</v>
      </c>
      <c r="K10" s="19">
        <f>SUM(E10*18)</f>
        <v>0</v>
      </c>
      <c r="L10" s="19">
        <f t="shared" si="1"/>
        <v>0</v>
      </c>
      <c r="M10" s="625">
        <v>0</v>
      </c>
      <c r="N10" s="617">
        <f t="shared" si="2"/>
        <v>0</v>
      </c>
      <c r="O10" s="22">
        <f t="shared" si="3"/>
        <v>5</v>
      </c>
    </row>
    <row r="11" spans="1:15" ht="15.75">
      <c r="A11" s="14">
        <v>6</v>
      </c>
      <c r="B11" s="7" t="s">
        <v>76</v>
      </c>
      <c r="C11" s="3">
        <v>5</v>
      </c>
      <c r="D11" s="3"/>
      <c r="E11" s="3">
        <v>1</v>
      </c>
      <c r="F11" s="3"/>
      <c r="G11" s="26"/>
      <c r="H11" s="27"/>
      <c r="I11" s="617">
        <v>0</v>
      </c>
      <c r="J11" s="19">
        <f t="shared" si="0"/>
        <v>0</v>
      </c>
      <c r="K11" s="19">
        <v>0</v>
      </c>
      <c r="L11" s="19">
        <f t="shared" si="1"/>
        <v>0</v>
      </c>
      <c r="M11" s="625">
        <f>SUM(G11*100)</f>
        <v>0</v>
      </c>
      <c r="N11" s="617">
        <f t="shared" si="2"/>
        <v>0</v>
      </c>
      <c r="O11" s="22">
        <f t="shared" si="3"/>
        <v>6</v>
      </c>
    </row>
    <row r="12" spans="1:15" ht="15.75">
      <c r="A12" s="13">
        <v>7</v>
      </c>
      <c r="B12" s="8" t="s">
        <v>13</v>
      </c>
      <c r="C12" s="1">
        <v>5</v>
      </c>
      <c r="D12" s="10"/>
      <c r="E12" s="1">
        <v>1</v>
      </c>
      <c r="F12" s="10"/>
      <c r="G12" s="26"/>
      <c r="H12" s="27"/>
      <c r="I12" s="617">
        <v>0</v>
      </c>
      <c r="J12" s="19">
        <f t="shared" si="0"/>
        <v>0</v>
      </c>
      <c r="K12" s="19">
        <v>0</v>
      </c>
      <c r="L12" s="19">
        <f t="shared" si="1"/>
        <v>0</v>
      </c>
      <c r="M12" s="625">
        <v>0</v>
      </c>
      <c r="N12" s="617">
        <f t="shared" si="2"/>
        <v>0</v>
      </c>
      <c r="O12" s="22">
        <f t="shared" si="3"/>
        <v>6</v>
      </c>
    </row>
    <row r="13" spans="1:15" ht="15.75">
      <c r="A13" s="15">
        <v>8</v>
      </c>
      <c r="B13" s="5" t="s">
        <v>16</v>
      </c>
      <c r="C13" s="10">
        <v>4</v>
      </c>
      <c r="D13" s="10"/>
      <c r="E13" s="10">
        <v>1</v>
      </c>
      <c r="F13" s="10"/>
      <c r="G13" s="26"/>
      <c r="H13" s="27"/>
      <c r="I13" s="617">
        <v>0</v>
      </c>
      <c r="J13" s="19">
        <f t="shared" si="0"/>
        <v>0</v>
      </c>
      <c r="K13" s="19">
        <v>0</v>
      </c>
      <c r="L13" s="19">
        <f t="shared" si="1"/>
        <v>0</v>
      </c>
      <c r="M13" s="625">
        <f>SUM(G13*100)</f>
        <v>0</v>
      </c>
      <c r="N13" s="617">
        <f t="shared" si="2"/>
        <v>0</v>
      </c>
      <c r="O13" s="22">
        <f t="shared" si="3"/>
        <v>5</v>
      </c>
    </row>
    <row r="14" spans="1:15" ht="15.75">
      <c r="A14" s="16">
        <v>9</v>
      </c>
      <c r="B14" s="5" t="s">
        <v>4</v>
      </c>
      <c r="C14" s="10">
        <v>3</v>
      </c>
      <c r="D14" s="10"/>
      <c r="E14" s="10">
        <v>1</v>
      </c>
      <c r="F14" s="10"/>
      <c r="G14" s="26">
        <v>1</v>
      </c>
      <c r="H14" s="27"/>
      <c r="I14" s="617">
        <v>0</v>
      </c>
      <c r="J14" s="19">
        <f t="shared" si="0"/>
        <v>0</v>
      </c>
      <c r="K14" s="19">
        <v>0</v>
      </c>
      <c r="L14" s="19">
        <f t="shared" si="1"/>
        <v>0</v>
      </c>
      <c r="M14" s="625">
        <v>0</v>
      </c>
      <c r="N14" s="617">
        <f t="shared" si="2"/>
        <v>0</v>
      </c>
      <c r="O14" s="22">
        <f t="shared" si="3"/>
        <v>5</v>
      </c>
    </row>
    <row r="15" spans="1:15" ht="15.75">
      <c r="A15" s="14">
        <v>10</v>
      </c>
      <c r="B15" s="8" t="s">
        <v>52</v>
      </c>
      <c r="C15" s="10">
        <v>5</v>
      </c>
      <c r="D15" s="10"/>
      <c r="E15" s="10"/>
      <c r="F15" s="10"/>
      <c r="G15" s="26"/>
      <c r="H15" s="27"/>
      <c r="I15" s="617">
        <v>0</v>
      </c>
      <c r="J15" s="19">
        <f t="shared" si="0"/>
        <v>0</v>
      </c>
      <c r="K15" s="19">
        <f>SUM(E15*18)</f>
        <v>0</v>
      </c>
      <c r="L15" s="19">
        <f t="shared" si="1"/>
        <v>0</v>
      </c>
      <c r="M15" s="625">
        <f>SUM(G15*100)</f>
        <v>0</v>
      </c>
      <c r="N15" s="617">
        <f t="shared" si="2"/>
        <v>0</v>
      </c>
      <c r="O15" s="22">
        <f t="shared" si="3"/>
        <v>5</v>
      </c>
    </row>
    <row r="16" spans="1:15" ht="15.75">
      <c r="A16" s="13">
        <v>11</v>
      </c>
      <c r="B16" s="8" t="s">
        <v>74</v>
      </c>
      <c r="C16" s="10">
        <v>4</v>
      </c>
      <c r="D16" s="10"/>
      <c r="E16" s="10">
        <v>1</v>
      </c>
      <c r="F16" s="10"/>
      <c r="G16" s="26"/>
      <c r="H16" s="27"/>
      <c r="I16" s="617">
        <v>0</v>
      </c>
      <c r="J16" s="19">
        <f t="shared" si="0"/>
        <v>0</v>
      </c>
      <c r="K16" s="19">
        <v>0</v>
      </c>
      <c r="L16" s="19">
        <f t="shared" si="1"/>
        <v>0</v>
      </c>
      <c r="M16" s="625">
        <v>0</v>
      </c>
      <c r="N16" s="617">
        <f t="shared" si="2"/>
        <v>0</v>
      </c>
      <c r="O16" s="22">
        <f t="shared" si="3"/>
        <v>5</v>
      </c>
    </row>
    <row r="17" spans="1:15" ht="15.75">
      <c r="A17" s="15">
        <v>12</v>
      </c>
      <c r="B17" s="8" t="s">
        <v>23</v>
      </c>
      <c r="C17" s="10">
        <v>2</v>
      </c>
      <c r="D17" s="10"/>
      <c r="E17" s="10"/>
      <c r="F17" s="10"/>
      <c r="G17" s="26"/>
      <c r="H17" s="27"/>
      <c r="I17" s="617">
        <v>0</v>
      </c>
      <c r="J17" s="19">
        <f t="shared" si="0"/>
        <v>0</v>
      </c>
      <c r="K17" s="19">
        <v>0</v>
      </c>
      <c r="L17" s="19">
        <f t="shared" si="1"/>
        <v>0</v>
      </c>
      <c r="M17" s="625">
        <f>SUM(G17*100)</f>
        <v>0</v>
      </c>
      <c r="N17" s="617">
        <f t="shared" si="2"/>
        <v>0</v>
      </c>
      <c r="O17" s="22">
        <f t="shared" si="3"/>
        <v>2</v>
      </c>
    </row>
    <row r="18" spans="1:15" ht="15.75">
      <c r="A18" s="15">
        <v>13</v>
      </c>
      <c r="B18" s="7" t="s">
        <v>328</v>
      </c>
      <c r="C18" s="3">
        <v>5</v>
      </c>
      <c r="D18" s="3"/>
      <c r="E18" s="3"/>
      <c r="F18" s="3"/>
      <c r="G18" s="26"/>
      <c r="H18" s="27"/>
      <c r="I18" s="617">
        <v>0</v>
      </c>
      <c r="J18" s="19">
        <f t="shared" si="0"/>
        <v>0</v>
      </c>
      <c r="K18" s="19">
        <v>0</v>
      </c>
      <c r="L18" s="19">
        <f t="shared" si="1"/>
        <v>0</v>
      </c>
      <c r="M18" s="625">
        <v>0</v>
      </c>
      <c r="N18" s="617">
        <f t="shared" si="2"/>
        <v>0</v>
      </c>
      <c r="O18" s="22">
        <f t="shared" si="3"/>
        <v>5</v>
      </c>
    </row>
    <row r="19" spans="1:15" ht="15.75">
      <c r="A19" s="14">
        <v>14</v>
      </c>
      <c r="B19" s="8" t="s">
        <v>46</v>
      </c>
      <c r="C19" s="10">
        <v>4</v>
      </c>
      <c r="D19" s="10"/>
      <c r="E19" s="1">
        <v>1</v>
      </c>
      <c r="F19" s="10"/>
      <c r="G19" s="26"/>
      <c r="H19" s="27"/>
      <c r="I19" s="617">
        <v>0</v>
      </c>
      <c r="J19" s="19">
        <f t="shared" si="0"/>
        <v>0</v>
      </c>
      <c r="K19" s="19">
        <v>0</v>
      </c>
      <c r="L19" s="19">
        <f t="shared" si="1"/>
        <v>0</v>
      </c>
      <c r="M19" s="625">
        <v>0</v>
      </c>
      <c r="N19" s="617">
        <f t="shared" si="2"/>
        <v>0</v>
      </c>
      <c r="O19" s="22">
        <f t="shared" si="3"/>
        <v>5</v>
      </c>
    </row>
    <row r="20" spans="1:15" ht="15.75">
      <c r="A20" s="13">
        <v>15</v>
      </c>
      <c r="B20" s="8" t="s">
        <v>47</v>
      </c>
      <c r="C20" s="10">
        <v>2</v>
      </c>
      <c r="D20" s="10"/>
      <c r="E20" s="1">
        <v>1</v>
      </c>
      <c r="F20" s="10"/>
      <c r="G20" s="26"/>
      <c r="H20" s="27"/>
      <c r="I20" s="617">
        <v>0</v>
      </c>
      <c r="J20" s="19">
        <f t="shared" si="0"/>
        <v>0</v>
      </c>
      <c r="K20" s="19">
        <v>0</v>
      </c>
      <c r="L20" s="19">
        <f t="shared" si="1"/>
        <v>0</v>
      </c>
      <c r="M20" s="625">
        <v>0</v>
      </c>
      <c r="N20" s="617">
        <f t="shared" si="2"/>
        <v>0</v>
      </c>
      <c r="O20" s="22">
        <f t="shared" si="3"/>
        <v>3</v>
      </c>
    </row>
    <row r="21" spans="1:15" ht="15.75">
      <c r="A21" s="15">
        <v>16</v>
      </c>
      <c r="B21" s="8" t="s">
        <v>49</v>
      </c>
      <c r="C21" s="10">
        <v>3</v>
      </c>
      <c r="D21" s="10"/>
      <c r="E21" s="10">
        <v>2</v>
      </c>
      <c r="F21" s="10"/>
      <c r="G21" s="26"/>
      <c r="H21" s="27"/>
      <c r="I21" s="617">
        <v>0</v>
      </c>
      <c r="J21" s="19">
        <f t="shared" si="0"/>
        <v>0</v>
      </c>
      <c r="K21" s="19">
        <v>0</v>
      </c>
      <c r="L21" s="19">
        <f t="shared" si="1"/>
        <v>0</v>
      </c>
      <c r="M21" s="625">
        <v>0</v>
      </c>
      <c r="N21" s="617">
        <f t="shared" si="2"/>
        <v>0</v>
      </c>
      <c r="O21" s="22">
        <f t="shared" si="3"/>
        <v>5</v>
      </c>
    </row>
    <row r="22" spans="1:15" ht="15.75">
      <c r="A22" s="16">
        <v>17</v>
      </c>
      <c r="B22" s="5" t="s">
        <v>59</v>
      </c>
      <c r="C22" s="10">
        <v>3</v>
      </c>
      <c r="D22" s="10"/>
      <c r="E22" s="10">
        <v>1</v>
      </c>
      <c r="F22" s="10">
        <v>1</v>
      </c>
      <c r="G22" s="26"/>
      <c r="H22" s="27"/>
      <c r="I22" s="617">
        <v>0</v>
      </c>
      <c r="J22" s="19">
        <f t="shared" si="0"/>
        <v>0</v>
      </c>
      <c r="K22" s="19">
        <v>0</v>
      </c>
      <c r="L22" s="19">
        <v>0</v>
      </c>
      <c r="M22" s="625">
        <v>0</v>
      </c>
      <c r="N22" s="617">
        <f t="shared" si="2"/>
        <v>0</v>
      </c>
      <c r="O22" s="22">
        <f t="shared" si="3"/>
        <v>5</v>
      </c>
    </row>
    <row r="23" spans="1:15" ht="15.75">
      <c r="A23" s="14">
        <v>18</v>
      </c>
      <c r="B23" s="5" t="s">
        <v>65</v>
      </c>
      <c r="C23" s="10">
        <v>3</v>
      </c>
      <c r="D23" s="10"/>
      <c r="E23" s="10">
        <v>1</v>
      </c>
      <c r="F23" s="10">
        <v>1</v>
      </c>
      <c r="G23" s="26"/>
      <c r="H23" s="27"/>
      <c r="I23" s="617">
        <v>0</v>
      </c>
      <c r="J23" s="19">
        <f t="shared" si="0"/>
        <v>0</v>
      </c>
      <c r="K23" s="19">
        <v>0</v>
      </c>
      <c r="L23" s="19">
        <v>0</v>
      </c>
      <c r="M23" s="625">
        <v>0</v>
      </c>
      <c r="N23" s="617">
        <f t="shared" si="2"/>
        <v>0</v>
      </c>
      <c r="O23" s="22">
        <f t="shared" si="3"/>
        <v>5</v>
      </c>
    </row>
    <row r="24" spans="1:15" ht="15.75">
      <c r="A24" s="13">
        <v>19</v>
      </c>
      <c r="B24" s="5" t="s">
        <v>66</v>
      </c>
      <c r="C24" s="10">
        <v>4</v>
      </c>
      <c r="D24" s="10"/>
      <c r="E24" s="10">
        <v>1</v>
      </c>
      <c r="F24" s="10"/>
      <c r="G24" s="26"/>
      <c r="H24" s="27"/>
      <c r="I24" s="617">
        <v>0</v>
      </c>
      <c r="J24" s="19">
        <f t="shared" si="0"/>
        <v>0</v>
      </c>
      <c r="K24" s="19">
        <v>0</v>
      </c>
      <c r="L24" s="19">
        <f t="shared" si="1"/>
        <v>0</v>
      </c>
      <c r="M24" s="625">
        <v>0</v>
      </c>
      <c r="N24" s="617">
        <f t="shared" si="2"/>
        <v>0</v>
      </c>
      <c r="O24" s="22">
        <f t="shared" si="3"/>
        <v>5</v>
      </c>
    </row>
    <row r="25" spans="1:15" ht="15.75">
      <c r="A25" s="15">
        <v>20</v>
      </c>
      <c r="B25" s="5" t="s">
        <v>67</v>
      </c>
      <c r="C25" s="10">
        <v>1</v>
      </c>
      <c r="D25" s="10">
        <v>1</v>
      </c>
      <c r="E25" s="10">
        <v>2</v>
      </c>
      <c r="F25" s="10"/>
      <c r="G25" s="26"/>
      <c r="H25" s="27"/>
      <c r="I25" s="617">
        <v>0</v>
      </c>
      <c r="J25" s="19">
        <v>0</v>
      </c>
      <c r="K25" s="19">
        <v>0</v>
      </c>
      <c r="L25" s="19">
        <f t="shared" si="1"/>
        <v>0</v>
      </c>
      <c r="M25" s="625">
        <v>0</v>
      </c>
      <c r="N25" s="617">
        <f t="shared" si="2"/>
        <v>0</v>
      </c>
      <c r="O25" s="22">
        <f t="shared" si="3"/>
        <v>4</v>
      </c>
    </row>
    <row r="26" spans="1:15" ht="15.75">
      <c r="A26" s="15">
        <v>21</v>
      </c>
      <c r="B26" s="5" t="s">
        <v>64</v>
      </c>
      <c r="C26" s="10">
        <v>4</v>
      </c>
      <c r="D26" s="10"/>
      <c r="E26" s="10">
        <v>1</v>
      </c>
      <c r="F26" s="10"/>
      <c r="G26" s="26"/>
      <c r="H26" s="27"/>
      <c r="I26" s="617">
        <v>0</v>
      </c>
      <c r="J26" s="19">
        <f t="shared" si="0"/>
        <v>0</v>
      </c>
      <c r="K26" s="19">
        <v>0</v>
      </c>
      <c r="L26" s="19">
        <f t="shared" si="1"/>
        <v>0</v>
      </c>
      <c r="M26" s="625">
        <v>0</v>
      </c>
      <c r="N26" s="617">
        <f t="shared" si="2"/>
        <v>0</v>
      </c>
      <c r="O26" s="22">
        <f t="shared" si="3"/>
        <v>5</v>
      </c>
    </row>
    <row r="27" spans="1:15" ht="15.75">
      <c r="A27" s="14">
        <v>22</v>
      </c>
      <c r="B27" s="8" t="s">
        <v>12</v>
      </c>
      <c r="C27" s="10">
        <v>4</v>
      </c>
      <c r="D27" s="10"/>
      <c r="E27" s="10">
        <v>1</v>
      </c>
      <c r="F27" s="10"/>
      <c r="G27" s="26">
        <v>1</v>
      </c>
      <c r="H27" s="27"/>
      <c r="I27" s="617">
        <v>0</v>
      </c>
      <c r="J27" s="19">
        <f t="shared" si="0"/>
        <v>0</v>
      </c>
      <c r="K27" s="19">
        <v>0</v>
      </c>
      <c r="L27" s="19">
        <f t="shared" si="1"/>
        <v>0</v>
      </c>
      <c r="M27" s="625">
        <v>0</v>
      </c>
      <c r="N27" s="617">
        <f t="shared" si="2"/>
        <v>0</v>
      </c>
      <c r="O27" s="22">
        <f t="shared" si="3"/>
        <v>6</v>
      </c>
    </row>
    <row r="28" spans="1:15" ht="15.75">
      <c r="A28" s="13">
        <v>23</v>
      </c>
      <c r="B28" s="8" t="s">
        <v>63</v>
      </c>
      <c r="C28" s="10">
        <v>4</v>
      </c>
      <c r="D28" s="10"/>
      <c r="E28" s="10">
        <v>1</v>
      </c>
      <c r="F28" s="10"/>
      <c r="G28" s="26"/>
      <c r="H28" s="27"/>
      <c r="I28" s="617">
        <v>0</v>
      </c>
      <c r="J28" s="19">
        <f t="shared" si="0"/>
        <v>0</v>
      </c>
      <c r="K28" s="19">
        <v>0</v>
      </c>
      <c r="L28" s="19">
        <f t="shared" si="1"/>
        <v>0</v>
      </c>
      <c r="M28" s="625">
        <f>SUM(G28*100)</f>
        <v>0</v>
      </c>
      <c r="N28" s="617">
        <f t="shared" si="2"/>
        <v>0</v>
      </c>
      <c r="O28" s="22">
        <f t="shared" si="3"/>
        <v>5</v>
      </c>
    </row>
    <row r="29" spans="1:15" ht="15.75">
      <c r="A29" s="15">
        <v>24</v>
      </c>
      <c r="B29" s="9" t="s">
        <v>45</v>
      </c>
      <c r="C29" s="10">
        <v>2</v>
      </c>
      <c r="D29" s="10"/>
      <c r="E29" s="10">
        <v>3</v>
      </c>
      <c r="F29" s="10"/>
      <c r="G29" s="26"/>
      <c r="H29" s="27"/>
      <c r="I29" s="617">
        <v>0</v>
      </c>
      <c r="J29" s="19">
        <f t="shared" si="0"/>
        <v>0</v>
      </c>
      <c r="K29" s="19">
        <v>0</v>
      </c>
      <c r="L29" s="19">
        <f t="shared" si="1"/>
        <v>0</v>
      </c>
      <c r="M29" s="625">
        <v>0</v>
      </c>
      <c r="N29" s="617">
        <f t="shared" si="2"/>
        <v>0</v>
      </c>
      <c r="O29" s="22">
        <f t="shared" si="3"/>
        <v>5</v>
      </c>
    </row>
    <row r="30" spans="1:15" ht="15.75">
      <c r="A30" s="16">
        <v>25</v>
      </c>
      <c r="B30" s="5" t="s">
        <v>72</v>
      </c>
      <c r="C30" s="10">
        <v>3</v>
      </c>
      <c r="D30" s="10"/>
      <c r="E30" s="10">
        <v>2</v>
      </c>
      <c r="F30" s="10"/>
      <c r="G30" s="26">
        <v>1</v>
      </c>
      <c r="H30" s="27"/>
      <c r="I30" s="617">
        <v>0</v>
      </c>
      <c r="J30" s="19">
        <f t="shared" si="0"/>
        <v>0</v>
      </c>
      <c r="K30" s="19">
        <v>0</v>
      </c>
      <c r="L30" s="19">
        <f t="shared" si="1"/>
        <v>0</v>
      </c>
      <c r="M30" s="625">
        <v>0</v>
      </c>
      <c r="N30" s="617">
        <f t="shared" si="2"/>
        <v>0</v>
      </c>
      <c r="O30" s="22">
        <f t="shared" si="3"/>
        <v>6</v>
      </c>
    </row>
    <row r="31" spans="1:15" ht="15.75">
      <c r="A31" s="14">
        <v>26</v>
      </c>
      <c r="B31" s="5" t="s">
        <v>6</v>
      </c>
      <c r="C31" s="10">
        <v>2</v>
      </c>
      <c r="D31" s="10"/>
      <c r="E31" s="10">
        <v>3</v>
      </c>
      <c r="F31" s="10"/>
      <c r="G31" s="26"/>
      <c r="H31" s="27"/>
      <c r="I31" s="617">
        <v>0</v>
      </c>
      <c r="J31" s="19">
        <f t="shared" si="0"/>
        <v>0</v>
      </c>
      <c r="K31" s="19">
        <v>0</v>
      </c>
      <c r="L31" s="19">
        <f t="shared" si="1"/>
        <v>0</v>
      </c>
      <c r="M31" s="625">
        <v>0</v>
      </c>
      <c r="N31" s="617">
        <f t="shared" si="2"/>
        <v>0</v>
      </c>
      <c r="O31" s="22">
        <f t="shared" si="3"/>
        <v>5</v>
      </c>
    </row>
    <row r="32" spans="1:15" ht="15.75">
      <c r="A32" s="13">
        <v>27</v>
      </c>
      <c r="B32" s="4" t="s">
        <v>42</v>
      </c>
      <c r="C32" s="23">
        <v>8</v>
      </c>
      <c r="D32" s="23"/>
      <c r="E32" s="23">
        <v>2</v>
      </c>
      <c r="F32" s="23"/>
      <c r="G32" s="24"/>
      <c r="H32" s="25"/>
      <c r="I32" s="617">
        <v>0</v>
      </c>
      <c r="J32" s="19">
        <f t="shared" si="0"/>
        <v>0</v>
      </c>
      <c r="K32" s="19">
        <v>0</v>
      </c>
      <c r="L32" s="19">
        <f t="shared" si="1"/>
        <v>0</v>
      </c>
      <c r="M32" s="625">
        <f>SUM(G32*100)</f>
        <v>0</v>
      </c>
      <c r="N32" s="617">
        <f t="shared" si="2"/>
        <v>0</v>
      </c>
      <c r="O32" s="22">
        <f t="shared" si="3"/>
        <v>10</v>
      </c>
    </row>
    <row r="33" spans="1:15" ht="15.75">
      <c r="A33" s="15">
        <v>28</v>
      </c>
      <c r="B33" s="5" t="s">
        <v>5</v>
      </c>
      <c r="C33" s="10">
        <v>2</v>
      </c>
      <c r="D33" s="10"/>
      <c r="E33" s="10">
        <v>3</v>
      </c>
      <c r="F33" s="10"/>
      <c r="G33" s="26"/>
      <c r="H33" s="27"/>
      <c r="I33" s="617">
        <v>0</v>
      </c>
      <c r="J33" s="19">
        <f t="shared" si="0"/>
        <v>0</v>
      </c>
      <c r="K33" s="19">
        <v>0</v>
      </c>
      <c r="L33" s="19">
        <f t="shared" si="1"/>
        <v>0</v>
      </c>
      <c r="M33" s="625">
        <v>0</v>
      </c>
      <c r="N33" s="617">
        <f t="shared" si="2"/>
        <v>0</v>
      </c>
      <c r="O33" s="22">
        <f t="shared" si="3"/>
        <v>5</v>
      </c>
    </row>
    <row r="34" spans="1:15" ht="15.75">
      <c r="A34" s="15">
        <v>29</v>
      </c>
      <c r="B34" s="8" t="s">
        <v>58</v>
      </c>
      <c r="C34" s="10">
        <v>2</v>
      </c>
      <c r="D34" s="10"/>
      <c r="E34" s="10">
        <v>3</v>
      </c>
      <c r="F34" s="10"/>
      <c r="G34" s="26"/>
      <c r="H34" s="27"/>
      <c r="I34" s="617">
        <v>0</v>
      </c>
      <c r="J34" s="19">
        <f t="shared" si="0"/>
        <v>0</v>
      </c>
      <c r="K34" s="19">
        <v>0</v>
      </c>
      <c r="L34" s="19">
        <f t="shared" si="1"/>
        <v>0</v>
      </c>
      <c r="M34" s="625">
        <f>SUM(G34*100)</f>
        <v>0</v>
      </c>
      <c r="N34" s="617">
        <f t="shared" si="2"/>
        <v>0</v>
      </c>
      <c r="O34" s="22">
        <f t="shared" si="3"/>
        <v>5</v>
      </c>
    </row>
    <row r="35" spans="1:15" ht="15.75">
      <c r="A35" s="14">
        <v>30</v>
      </c>
      <c r="B35" s="8" t="s">
        <v>48</v>
      </c>
      <c r="C35" s="10">
        <v>6</v>
      </c>
      <c r="D35" s="10"/>
      <c r="E35" s="10">
        <v>1</v>
      </c>
      <c r="F35" s="10"/>
      <c r="G35" s="26">
        <v>1</v>
      </c>
      <c r="H35" s="27"/>
      <c r="I35" s="617">
        <v>0</v>
      </c>
      <c r="J35" s="19">
        <f t="shared" si="0"/>
        <v>0</v>
      </c>
      <c r="K35" s="19">
        <v>0</v>
      </c>
      <c r="L35" s="19">
        <f t="shared" si="1"/>
        <v>0</v>
      </c>
      <c r="M35" s="625">
        <v>0</v>
      </c>
      <c r="N35" s="617">
        <f t="shared" si="2"/>
        <v>0</v>
      </c>
      <c r="O35" s="22">
        <f t="shared" si="3"/>
        <v>8</v>
      </c>
    </row>
    <row r="36" spans="1:15" ht="15.75">
      <c r="A36" s="13">
        <v>31</v>
      </c>
      <c r="B36" s="8" t="s">
        <v>50</v>
      </c>
      <c r="C36" s="10">
        <v>3</v>
      </c>
      <c r="D36" s="10"/>
      <c r="E36" s="10">
        <v>1</v>
      </c>
      <c r="F36" s="10"/>
      <c r="G36" s="26">
        <v>1</v>
      </c>
      <c r="H36" s="27"/>
      <c r="I36" s="617">
        <v>0</v>
      </c>
      <c r="J36" s="19">
        <f t="shared" si="0"/>
        <v>0</v>
      </c>
      <c r="K36" s="19">
        <v>0</v>
      </c>
      <c r="L36" s="19">
        <f t="shared" si="1"/>
        <v>0</v>
      </c>
      <c r="M36" s="625">
        <f>SUM(G36*100)</f>
        <v>100</v>
      </c>
      <c r="N36" s="617">
        <f t="shared" si="2"/>
        <v>100</v>
      </c>
      <c r="O36" s="22">
        <f t="shared" si="3"/>
        <v>5</v>
      </c>
    </row>
    <row r="37" spans="1:15" ht="15.75">
      <c r="A37" s="15">
        <v>32</v>
      </c>
      <c r="B37" s="8" t="s">
        <v>51</v>
      </c>
      <c r="C37" s="10">
        <v>3</v>
      </c>
      <c r="D37" s="10"/>
      <c r="E37" s="10">
        <v>2</v>
      </c>
      <c r="F37" s="10"/>
      <c r="G37" s="26"/>
      <c r="H37" s="27"/>
      <c r="I37" s="617">
        <v>0</v>
      </c>
      <c r="J37" s="19">
        <f t="shared" si="0"/>
        <v>0</v>
      </c>
      <c r="K37" s="19">
        <v>0</v>
      </c>
      <c r="L37" s="19">
        <f t="shared" si="1"/>
        <v>0</v>
      </c>
      <c r="M37" s="625">
        <v>0</v>
      </c>
      <c r="N37" s="617">
        <f t="shared" si="2"/>
        <v>0</v>
      </c>
      <c r="O37" s="22">
        <f t="shared" si="3"/>
        <v>5</v>
      </c>
    </row>
    <row r="38" spans="1:15" ht="15.75">
      <c r="A38" s="16">
        <v>33</v>
      </c>
      <c r="B38" s="7" t="s">
        <v>15</v>
      </c>
      <c r="C38" s="3">
        <v>8</v>
      </c>
      <c r="D38" s="3"/>
      <c r="E38" s="3">
        <v>1</v>
      </c>
      <c r="F38" s="3"/>
      <c r="G38" s="26"/>
      <c r="H38" s="27"/>
      <c r="I38" s="617">
        <v>0</v>
      </c>
      <c r="J38" s="19">
        <f t="shared" si="0"/>
        <v>0</v>
      </c>
      <c r="K38" s="19">
        <v>0</v>
      </c>
      <c r="L38" s="19">
        <f t="shared" si="1"/>
        <v>0</v>
      </c>
      <c r="M38" s="625">
        <f>SUM(G38*100)</f>
        <v>0</v>
      </c>
      <c r="N38" s="617">
        <f t="shared" si="2"/>
        <v>0</v>
      </c>
      <c r="O38" s="22">
        <f t="shared" si="3"/>
        <v>9</v>
      </c>
    </row>
    <row r="39" spans="1:15" ht="15.75">
      <c r="A39" s="14">
        <v>34</v>
      </c>
      <c r="B39" s="8" t="s">
        <v>73</v>
      </c>
      <c r="C39" s="10">
        <v>2</v>
      </c>
      <c r="D39" s="10"/>
      <c r="E39" s="1">
        <v>1</v>
      </c>
      <c r="F39" s="10"/>
      <c r="G39" s="26">
        <v>1</v>
      </c>
      <c r="H39" s="27"/>
      <c r="I39" s="617">
        <v>0</v>
      </c>
      <c r="J39" s="19">
        <f t="shared" si="0"/>
        <v>0</v>
      </c>
      <c r="K39" s="19">
        <v>0</v>
      </c>
      <c r="L39" s="19">
        <f t="shared" si="1"/>
        <v>0</v>
      </c>
      <c r="M39" s="625">
        <v>0</v>
      </c>
      <c r="N39" s="617">
        <f t="shared" si="2"/>
        <v>0</v>
      </c>
      <c r="O39" s="22">
        <f t="shared" si="3"/>
        <v>4</v>
      </c>
    </row>
    <row r="40" spans="1:15" ht="15.75">
      <c r="A40" s="13">
        <v>35</v>
      </c>
      <c r="B40" s="8" t="s">
        <v>11</v>
      </c>
      <c r="C40" s="10">
        <v>2</v>
      </c>
      <c r="D40" s="10"/>
      <c r="E40" s="1">
        <v>0</v>
      </c>
      <c r="F40" s="10"/>
      <c r="G40" s="26"/>
      <c r="H40" s="27"/>
      <c r="I40" s="617">
        <v>0</v>
      </c>
      <c r="J40" s="19">
        <f t="shared" si="0"/>
        <v>0</v>
      </c>
      <c r="K40" s="19">
        <v>0</v>
      </c>
      <c r="L40" s="19">
        <f t="shared" si="1"/>
        <v>0</v>
      </c>
      <c r="M40" s="625">
        <f>SUM(G40*100)</f>
        <v>0</v>
      </c>
      <c r="N40" s="617">
        <f t="shared" si="2"/>
        <v>0</v>
      </c>
      <c r="O40" s="22">
        <f t="shared" si="3"/>
        <v>2</v>
      </c>
    </row>
    <row r="41" spans="1:15" ht="15.75">
      <c r="A41" s="15">
        <v>36</v>
      </c>
      <c r="B41" s="8" t="s">
        <v>37</v>
      </c>
      <c r="C41" s="10">
        <v>0</v>
      </c>
      <c r="D41" s="10"/>
      <c r="E41" s="1">
        <v>0</v>
      </c>
      <c r="F41" s="10">
        <v>2</v>
      </c>
      <c r="G41" s="26"/>
      <c r="H41" s="27"/>
      <c r="I41" s="617">
        <v>0</v>
      </c>
      <c r="J41" s="19">
        <v>0</v>
      </c>
      <c r="K41" s="19">
        <v>0</v>
      </c>
      <c r="L41" s="19">
        <v>0</v>
      </c>
      <c r="M41" s="625">
        <v>0</v>
      </c>
      <c r="N41" s="617">
        <v>0</v>
      </c>
      <c r="O41" s="22">
        <v>2</v>
      </c>
    </row>
    <row r="42" spans="1:15" ht="15.75">
      <c r="A42" s="15">
        <v>37</v>
      </c>
      <c r="B42" s="8" t="s">
        <v>329</v>
      </c>
      <c r="C42" s="10">
        <v>0</v>
      </c>
      <c r="D42" s="10"/>
      <c r="E42" s="1">
        <v>0</v>
      </c>
      <c r="F42" s="10">
        <v>2</v>
      </c>
      <c r="G42" s="26"/>
      <c r="H42" s="27"/>
      <c r="I42" s="617">
        <v>0</v>
      </c>
      <c r="J42" s="19">
        <v>0</v>
      </c>
      <c r="K42" s="19">
        <v>0</v>
      </c>
      <c r="L42" s="19">
        <v>0</v>
      </c>
      <c r="M42" s="625">
        <v>0</v>
      </c>
      <c r="N42" s="617">
        <v>0</v>
      </c>
      <c r="O42" s="22">
        <v>2</v>
      </c>
    </row>
    <row r="43" spans="1:15" ht="15.75">
      <c r="A43" s="14">
        <v>38</v>
      </c>
      <c r="B43" s="4" t="s">
        <v>69</v>
      </c>
      <c r="C43" s="10">
        <v>4</v>
      </c>
      <c r="D43" s="10"/>
      <c r="E43" s="10">
        <v>1</v>
      </c>
      <c r="F43" s="10"/>
      <c r="G43" s="26">
        <v>1</v>
      </c>
      <c r="H43" s="27"/>
      <c r="I43" s="617">
        <v>0</v>
      </c>
      <c r="J43" s="19">
        <f t="shared" si="0"/>
        <v>0</v>
      </c>
      <c r="K43" s="19">
        <v>0</v>
      </c>
      <c r="L43" s="19">
        <f t="shared" si="1"/>
        <v>0</v>
      </c>
      <c r="M43" s="625">
        <v>0</v>
      </c>
      <c r="N43" s="617">
        <f t="shared" si="2"/>
        <v>0</v>
      </c>
      <c r="O43" s="22">
        <f t="shared" si="3"/>
        <v>6</v>
      </c>
    </row>
    <row r="44" spans="1:15" ht="15.75">
      <c r="A44" s="13">
        <v>39</v>
      </c>
      <c r="B44" s="5" t="s">
        <v>7</v>
      </c>
      <c r="C44" s="10">
        <v>4</v>
      </c>
      <c r="D44" s="10"/>
      <c r="E44" s="10">
        <v>1</v>
      </c>
      <c r="F44" s="10"/>
      <c r="G44" s="26"/>
      <c r="H44" s="27"/>
      <c r="I44" s="617">
        <v>0</v>
      </c>
      <c r="J44" s="19">
        <f t="shared" si="0"/>
        <v>0</v>
      </c>
      <c r="K44" s="19">
        <v>0</v>
      </c>
      <c r="L44" s="19">
        <f t="shared" si="1"/>
        <v>0</v>
      </c>
      <c r="M44" s="625">
        <f>SUM(G44*100)</f>
        <v>0</v>
      </c>
      <c r="N44" s="617">
        <f t="shared" si="2"/>
        <v>0</v>
      </c>
      <c r="O44" s="22">
        <f t="shared" si="3"/>
        <v>5</v>
      </c>
    </row>
    <row r="45" spans="1:15" ht="15.75">
      <c r="A45" s="15">
        <v>40</v>
      </c>
      <c r="B45" s="4" t="s">
        <v>71</v>
      </c>
      <c r="C45" s="10">
        <v>2</v>
      </c>
      <c r="D45" s="10"/>
      <c r="E45" s="10">
        <v>3</v>
      </c>
      <c r="F45" s="10"/>
      <c r="G45" s="26"/>
      <c r="H45" s="27"/>
      <c r="I45" s="617">
        <v>0</v>
      </c>
      <c r="J45" s="19">
        <f t="shared" si="0"/>
        <v>0</v>
      </c>
      <c r="K45" s="19">
        <v>0</v>
      </c>
      <c r="L45" s="19">
        <f t="shared" si="1"/>
        <v>0</v>
      </c>
      <c r="M45" s="625">
        <v>0</v>
      </c>
      <c r="N45" s="617">
        <f t="shared" si="2"/>
        <v>0</v>
      </c>
      <c r="O45" s="22">
        <f t="shared" si="3"/>
        <v>5</v>
      </c>
    </row>
    <row r="46" spans="1:15" ht="15.75">
      <c r="A46" s="16">
        <v>41</v>
      </c>
      <c r="B46" s="4" t="s">
        <v>70</v>
      </c>
      <c r="C46" s="23">
        <v>4</v>
      </c>
      <c r="D46" s="23"/>
      <c r="E46" s="23">
        <v>1</v>
      </c>
      <c r="F46" s="23"/>
      <c r="G46" s="24"/>
      <c r="H46" s="25"/>
      <c r="I46" s="617">
        <v>0</v>
      </c>
      <c r="J46" s="19">
        <f t="shared" si="0"/>
        <v>0</v>
      </c>
      <c r="K46" s="19">
        <v>0</v>
      </c>
      <c r="L46" s="19">
        <f t="shared" si="1"/>
        <v>0</v>
      </c>
      <c r="M46" s="625">
        <f>SUM(G46*100)</f>
        <v>0</v>
      </c>
      <c r="N46" s="617">
        <f t="shared" si="2"/>
        <v>0</v>
      </c>
      <c r="O46" s="22">
        <f t="shared" si="3"/>
        <v>5</v>
      </c>
    </row>
    <row r="47" spans="1:15" ht="15.75">
      <c r="A47" s="14">
        <v>42</v>
      </c>
      <c r="B47" s="5" t="s">
        <v>62</v>
      </c>
      <c r="C47" s="10">
        <v>2</v>
      </c>
      <c r="D47" s="10"/>
      <c r="E47" s="10">
        <v>2</v>
      </c>
      <c r="F47" s="10"/>
      <c r="G47" s="26"/>
      <c r="H47" s="27"/>
      <c r="I47" s="617">
        <v>0</v>
      </c>
      <c r="J47" s="19">
        <f t="shared" si="0"/>
        <v>0</v>
      </c>
      <c r="K47" s="19">
        <v>0</v>
      </c>
      <c r="L47" s="19">
        <f t="shared" si="1"/>
        <v>0</v>
      </c>
      <c r="M47" s="625">
        <v>0</v>
      </c>
      <c r="N47" s="617">
        <f t="shared" si="2"/>
        <v>0</v>
      </c>
      <c r="O47" s="22">
        <f t="shared" si="3"/>
        <v>4</v>
      </c>
    </row>
    <row r="48" spans="1:15" ht="15.75">
      <c r="A48" s="13">
        <v>43</v>
      </c>
      <c r="B48" s="5" t="s">
        <v>41</v>
      </c>
      <c r="C48" s="10">
        <v>5</v>
      </c>
      <c r="D48" s="10"/>
      <c r="E48" s="10">
        <v>1</v>
      </c>
      <c r="F48" s="10"/>
      <c r="G48" s="26"/>
      <c r="H48" s="27"/>
      <c r="I48" s="617">
        <v>0</v>
      </c>
      <c r="J48" s="19">
        <f t="shared" si="0"/>
        <v>0</v>
      </c>
      <c r="K48" s="19">
        <v>0</v>
      </c>
      <c r="L48" s="19">
        <f t="shared" si="1"/>
        <v>0</v>
      </c>
      <c r="M48" s="625">
        <f>SUM(G48*100)</f>
        <v>0</v>
      </c>
      <c r="N48" s="617">
        <f t="shared" si="2"/>
        <v>0</v>
      </c>
      <c r="O48" s="22">
        <f t="shared" si="3"/>
        <v>6</v>
      </c>
    </row>
    <row r="49" spans="1:15" ht="15.75">
      <c r="A49" s="15">
        <v>44</v>
      </c>
      <c r="B49" s="5" t="s">
        <v>40</v>
      </c>
      <c r="C49" s="10">
        <v>4</v>
      </c>
      <c r="D49" s="10"/>
      <c r="E49" s="10">
        <v>1</v>
      </c>
      <c r="F49" s="10"/>
      <c r="G49" s="26"/>
      <c r="H49" s="27"/>
      <c r="I49" s="617">
        <v>0</v>
      </c>
      <c r="J49" s="19">
        <f t="shared" si="0"/>
        <v>0</v>
      </c>
      <c r="K49" s="19">
        <v>0</v>
      </c>
      <c r="L49" s="19">
        <f t="shared" si="1"/>
        <v>0</v>
      </c>
      <c r="M49" s="625">
        <v>0</v>
      </c>
      <c r="N49" s="617">
        <f t="shared" si="2"/>
        <v>0</v>
      </c>
      <c r="O49" s="22">
        <f t="shared" si="3"/>
        <v>5</v>
      </c>
    </row>
    <row r="50" spans="1:15" ht="15.75">
      <c r="A50" s="15">
        <v>45</v>
      </c>
      <c r="B50" s="5" t="s">
        <v>39</v>
      </c>
      <c r="C50" s="10">
        <v>4</v>
      </c>
      <c r="D50" s="10"/>
      <c r="E50" s="10"/>
      <c r="F50" s="10"/>
      <c r="G50" s="26"/>
      <c r="H50" s="27"/>
      <c r="I50" s="617">
        <v>0</v>
      </c>
      <c r="J50" s="19">
        <f t="shared" si="0"/>
        <v>0</v>
      </c>
      <c r="K50" s="19">
        <v>0</v>
      </c>
      <c r="L50" s="19">
        <f t="shared" si="1"/>
        <v>0</v>
      </c>
      <c r="M50" s="625">
        <f>SUM(G50*100)</f>
        <v>0</v>
      </c>
      <c r="N50" s="617">
        <f t="shared" si="2"/>
        <v>0</v>
      </c>
      <c r="O50" s="22">
        <f t="shared" si="3"/>
        <v>4</v>
      </c>
    </row>
    <row r="51" spans="1:15" ht="15.75">
      <c r="A51" s="14">
        <v>46</v>
      </c>
      <c r="B51" s="5" t="s">
        <v>44</v>
      </c>
      <c r="C51" s="10">
        <v>1</v>
      </c>
      <c r="D51" s="10"/>
      <c r="E51" s="10">
        <v>2</v>
      </c>
      <c r="F51" s="10">
        <v>1</v>
      </c>
      <c r="G51" s="26"/>
      <c r="H51" s="27"/>
      <c r="I51" s="617">
        <v>0</v>
      </c>
      <c r="J51" s="19">
        <f t="shared" si="0"/>
        <v>0</v>
      </c>
      <c r="K51" s="19">
        <v>0</v>
      </c>
      <c r="L51" s="19">
        <v>0</v>
      </c>
      <c r="M51" s="625">
        <v>0</v>
      </c>
      <c r="N51" s="617">
        <f t="shared" si="2"/>
        <v>0</v>
      </c>
      <c r="O51" s="22">
        <f t="shared" si="3"/>
        <v>4</v>
      </c>
    </row>
    <row r="52" spans="1:15" ht="15.75">
      <c r="A52" s="13">
        <v>47</v>
      </c>
      <c r="B52" s="5" t="s">
        <v>14</v>
      </c>
      <c r="C52" s="10">
        <v>4</v>
      </c>
      <c r="D52" s="10"/>
      <c r="E52" s="10">
        <v>1</v>
      </c>
      <c r="F52" s="10"/>
      <c r="G52" s="26"/>
      <c r="H52" s="27"/>
      <c r="I52" s="617">
        <v>0</v>
      </c>
      <c r="J52" s="19">
        <f t="shared" si="0"/>
        <v>0</v>
      </c>
      <c r="K52" s="19">
        <v>0</v>
      </c>
      <c r="L52" s="19">
        <f t="shared" si="1"/>
        <v>0</v>
      </c>
      <c r="M52" s="625">
        <f>SUM(G52*100)</f>
        <v>0</v>
      </c>
      <c r="N52" s="617">
        <f t="shared" si="2"/>
        <v>0</v>
      </c>
      <c r="O52" s="22">
        <f t="shared" si="3"/>
        <v>5</v>
      </c>
    </row>
    <row r="53" spans="1:15" ht="15.75">
      <c r="A53" s="15">
        <v>48</v>
      </c>
      <c r="B53" s="8" t="s">
        <v>19</v>
      </c>
      <c r="C53" s="10">
        <v>3</v>
      </c>
      <c r="D53" s="10"/>
      <c r="E53" s="10">
        <v>1</v>
      </c>
      <c r="F53" s="10"/>
      <c r="G53" s="26">
        <v>1</v>
      </c>
      <c r="H53" s="27"/>
      <c r="I53" s="617">
        <v>0</v>
      </c>
      <c r="J53" s="19">
        <f t="shared" si="0"/>
        <v>0</v>
      </c>
      <c r="K53" s="19">
        <v>0</v>
      </c>
      <c r="L53" s="19">
        <f t="shared" si="1"/>
        <v>0</v>
      </c>
      <c r="M53" s="625">
        <v>0</v>
      </c>
      <c r="N53" s="617">
        <f t="shared" si="2"/>
        <v>0</v>
      </c>
      <c r="O53" s="22">
        <f t="shared" si="3"/>
        <v>5</v>
      </c>
    </row>
    <row r="54" spans="1:15" ht="15.75">
      <c r="A54" s="16">
        <v>49</v>
      </c>
      <c r="B54" s="5" t="s">
        <v>24</v>
      </c>
      <c r="C54" s="10">
        <v>2</v>
      </c>
      <c r="D54" s="10"/>
      <c r="E54" s="10">
        <v>4</v>
      </c>
      <c r="F54" s="10"/>
      <c r="G54" s="26"/>
      <c r="H54" s="27"/>
      <c r="I54" s="617">
        <v>0</v>
      </c>
      <c r="J54" s="19">
        <f t="shared" si="0"/>
        <v>0</v>
      </c>
      <c r="K54" s="19">
        <v>0</v>
      </c>
      <c r="L54" s="19">
        <f t="shared" si="1"/>
        <v>0</v>
      </c>
      <c r="M54" s="625">
        <f>SUM(G54*100)</f>
        <v>0</v>
      </c>
      <c r="N54" s="617">
        <f t="shared" si="2"/>
        <v>0</v>
      </c>
      <c r="O54" s="22">
        <f t="shared" si="3"/>
        <v>6</v>
      </c>
    </row>
    <row r="55" spans="1:15" ht="15.75">
      <c r="A55" s="14">
        <v>50</v>
      </c>
      <c r="B55" s="5" t="s">
        <v>18</v>
      </c>
      <c r="C55" s="10">
        <v>3</v>
      </c>
      <c r="D55" s="10"/>
      <c r="E55" s="10">
        <v>1</v>
      </c>
      <c r="F55" s="10">
        <v>1</v>
      </c>
      <c r="G55" s="26"/>
      <c r="H55" s="27"/>
      <c r="I55" s="617">
        <v>0</v>
      </c>
      <c r="J55" s="19">
        <f t="shared" si="0"/>
        <v>0</v>
      </c>
      <c r="K55" s="19">
        <v>0</v>
      </c>
      <c r="L55" s="19">
        <v>0</v>
      </c>
      <c r="M55" s="625">
        <v>0</v>
      </c>
      <c r="N55" s="617">
        <f t="shared" si="2"/>
        <v>0</v>
      </c>
      <c r="O55" s="22">
        <f t="shared" si="3"/>
        <v>5</v>
      </c>
    </row>
    <row r="56" spans="1:15" ht="15.75">
      <c r="A56" s="13">
        <v>51</v>
      </c>
      <c r="B56" s="8" t="s">
        <v>55</v>
      </c>
      <c r="C56" s="10">
        <v>3</v>
      </c>
      <c r="D56" s="10"/>
      <c r="E56" s="10">
        <v>2</v>
      </c>
      <c r="F56" s="10"/>
      <c r="G56" s="26">
        <v>1</v>
      </c>
      <c r="H56" s="27"/>
      <c r="I56" s="617">
        <v>0</v>
      </c>
      <c r="J56" s="19">
        <f t="shared" si="0"/>
        <v>0</v>
      </c>
      <c r="K56" s="19">
        <v>0</v>
      </c>
      <c r="L56" s="19">
        <f t="shared" si="1"/>
        <v>0</v>
      </c>
      <c r="M56" s="625">
        <v>0</v>
      </c>
      <c r="N56" s="617">
        <f t="shared" si="2"/>
        <v>0</v>
      </c>
      <c r="O56" s="22">
        <f t="shared" si="3"/>
        <v>6</v>
      </c>
    </row>
    <row r="57" spans="1:15" ht="15.75">
      <c r="A57" s="15">
        <v>52</v>
      </c>
      <c r="B57" s="8" t="s">
        <v>56</v>
      </c>
      <c r="C57" s="10">
        <v>4</v>
      </c>
      <c r="D57" s="10"/>
      <c r="E57" s="10">
        <v>1</v>
      </c>
      <c r="F57" s="10"/>
      <c r="G57" s="26"/>
      <c r="H57" s="27"/>
      <c r="I57" s="617">
        <v>0</v>
      </c>
      <c r="J57" s="19">
        <f t="shared" si="0"/>
        <v>0</v>
      </c>
      <c r="K57" s="19">
        <v>0</v>
      </c>
      <c r="L57" s="19">
        <f t="shared" si="1"/>
        <v>0</v>
      </c>
      <c r="M57" s="625">
        <v>0</v>
      </c>
      <c r="N57" s="617">
        <f t="shared" si="2"/>
        <v>0</v>
      </c>
      <c r="O57" s="22">
        <f t="shared" si="3"/>
        <v>5</v>
      </c>
    </row>
    <row r="58" spans="1:15" ht="15.75">
      <c r="A58" s="15">
        <v>53</v>
      </c>
      <c r="B58" s="8" t="s">
        <v>57</v>
      </c>
      <c r="C58" s="10">
        <v>2</v>
      </c>
      <c r="D58" s="10"/>
      <c r="E58" s="10"/>
      <c r="F58" s="10"/>
      <c r="G58" s="26"/>
      <c r="H58" s="27"/>
      <c r="I58" s="617">
        <v>0</v>
      </c>
      <c r="J58" s="19">
        <f t="shared" si="0"/>
        <v>0</v>
      </c>
      <c r="K58" s="19">
        <v>0</v>
      </c>
      <c r="L58" s="19">
        <f t="shared" si="1"/>
        <v>0</v>
      </c>
      <c r="M58" s="625">
        <f>SUM(G58*100)</f>
        <v>0</v>
      </c>
      <c r="N58" s="617">
        <f t="shared" si="2"/>
        <v>0</v>
      </c>
      <c r="O58" s="22">
        <f t="shared" si="3"/>
        <v>2</v>
      </c>
    </row>
    <row r="59" spans="1:15" ht="15.75">
      <c r="A59" s="14">
        <v>54</v>
      </c>
      <c r="B59" s="8" t="s">
        <v>54</v>
      </c>
      <c r="C59" s="10">
        <v>3</v>
      </c>
      <c r="D59" s="10"/>
      <c r="E59" s="10">
        <v>2</v>
      </c>
      <c r="F59" s="10"/>
      <c r="G59" s="26"/>
      <c r="H59" s="27"/>
      <c r="I59" s="617">
        <v>0</v>
      </c>
      <c r="J59" s="19">
        <f t="shared" si="0"/>
        <v>0</v>
      </c>
      <c r="K59" s="19">
        <v>0</v>
      </c>
      <c r="L59" s="19">
        <f t="shared" si="1"/>
        <v>0</v>
      </c>
      <c r="M59" s="625">
        <v>0</v>
      </c>
      <c r="N59" s="617">
        <f t="shared" si="2"/>
        <v>0</v>
      </c>
      <c r="O59" s="22">
        <f t="shared" si="3"/>
        <v>5</v>
      </c>
    </row>
    <row r="60" spans="1:15" ht="15.75">
      <c r="A60" s="13">
        <v>55</v>
      </c>
      <c r="B60" s="5" t="s">
        <v>43</v>
      </c>
      <c r="C60" s="10">
        <v>4</v>
      </c>
      <c r="D60" s="10"/>
      <c r="E60" s="10"/>
      <c r="F60" s="10"/>
      <c r="G60" s="26">
        <v>1</v>
      </c>
      <c r="H60" s="27"/>
      <c r="I60" s="617">
        <v>0</v>
      </c>
      <c r="J60" s="19">
        <f t="shared" si="0"/>
        <v>0</v>
      </c>
      <c r="K60" s="19">
        <v>0</v>
      </c>
      <c r="L60" s="19">
        <f t="shared" si="1"/>
        <v>0</v>
      </c>
      <c r="M60" s="625">
        <v>0</v>
      </c>
      <c r="N60" s="617">
        <f t="shared" si="2"/>
        <v>0</v>
      </c>
      <c r="O60" s="22">
        <f t="shared" si="3"/>
        <v>5</v>
      </c>
    </row>
    <row r="61" spans="1:15" ht="15.75">
      <c r="A61" s="15">
        <v>56</v>
      </c>
      <c r="B61" s="5" t="s">
        <v>10</v>
      </c>
      <c r="C61" s="10"/>
      <c r="D61" s="10"/>
      <c r="E61" s="10">
        <v>2</v>
      </c>
      <c r="F61" s="10">
        <v>2</v>
      </c>
      <c r="G61" s="26"/>
      <c r="H61" s="27"/>
      <c r="I61" s="617">
        <v>0</v>
      </c>
      <c r="J61" s="19">
        <f t="shared" si="0"/>
        <v>0</v>
      </c>
      <c r="K61" s="19">
        <v>0</v>
      </c>
      <c r="L61" s="19">
        <v>0</v>
      </c>
      <c r="M61" s="625">
        <v>0</v>
      </c>
      <c r="N61" s="617">
        <f t="shared" si="2"/>
        <v>0</v>
      </c>
      <c r="O61" s="22">
        <f t="shared" si="3"/>
        <v>4</v>
      </c>
    </row>
    <row r="62" spans="1:15" ht="15.75">
      <c r="A62" s="16">
        <v>57</v>
      </c>
      <c r="B62" s="5" t="s">
        <v>9</v>
      </c>
      <c r="C62" s="10"/>
      <c r="D62" s="10"/>
      <c r="E62" s="10">
        <v>3</v>
      </c>
      <c r="F62" s="10">
        <v>2</v>
      </c>
      <c r="G62" s="26"/>
      <c r="H62" s="27"/>
      <c r="I62" s="617">
        <v>0</v>
      </c>
      <c r="J62" s="19">
        <f t="shared" si="0"/>
        <v>0</v>
      </c>
      <c r="K62" s="19">
        <v>0</v>
      </c>
      <c r="L62" s="19">
        <v>0</v>
      </c>
      <c r="M62" s="625">
        <f>SUM(G62*100)</f>
        <v>0</v>
      </c>
      <c r="N62" s="617">
        <f t="shared" si="2"/>
        <v>0</v>
      </c>
      <c r="O62" s="22">
        <f t="shared" si="3"/>
        <v>5</v>
      </c>
    </row>
    <row r="63" spans="1:15" ht="15.75">
      <c r="A63" s="14">
        <v>58</v>
      </c>
      <c r="B63" s="8" t="s">
        <v>53</v>
      </c>
      <c r="C63" s="10">
        <v>2</v>
      </c>
      <c r="D63" s="10"/>
      <c r="E63" s="10">
        <v>3</v>
      </c>
      <c r="F63" s="10"/>
      <c r="G63" s="26"/>
      <c r="H63" s="27"/>
      <c r="I63" s="617">
        <v>0</v>
      </c>
      <c r="J63" s="19">
        <f t="shared" si="0"/>
        <v>0</v>
      </c>
      <c r="K63" s="19">
        <v>0</v>
      </c>
      <c r="L63" s="19">
        <f t="shared" si="1"/>
        <v>0</v>
      </c>
      <c r="M63" s="625">
        <v>0</v>
      </c>
      <c r="N63" s="617">
        <f t="shared" si="2"/>
        <v>0</v>
      </c>
      <c r="O63" s="22">
        <f t="shared" si="3"/>
        <v>5</v>
      </c>
    </row>
    <row r="64" spans="1:15" ht="15.75">
      <c r="A64" s="13">
        <v>59</v>
      </c>
      <c r="B64" s="5" t="s">
        <v>60</v>
      </c>
      <c r="C64" s="10">
        <v>4</v>
      </c>
      <c r="D64" s="10"/>
      <c r="E64" s="10">
        <v>1</v>
      </c>
      <c r="F64" s="10"/>
      <c r="G64" s="26"/>
      <c r="H64" s="27"/>
      <c r="I64" s="617">
        <v>0</v>
      </c>
      <c r="J64" s="19">
        <f t="shared" si="0"/>
        <v>0</v>
      </c>
      <c r="K64" s="19">
        <v>0</v>
      </c>
      <c r="L64" s="19">
        <f t="shared" si="1"/>
        <v>0</v>
      </c>
      <c r="M64" s="625">
        <f>SUM(G64*100)</f>
        <v>0</v>
      </c>
      <c r="N64" s="617">
        <f t="shared" si="2"/>
        <v>0</v>
      </c>
      <c r="O64" s="22">
        <f t="shared" si="3"/>
        <v>5</v>
      </c>
    </row>
    <row r="65" spans="1:15" ht="15.75">
      <c r="A65" s="15">
        <v>60</v>
      </c>
      <c r="B65" s="12" t="s">
        <v>68</v>
      </c>
      <c r="C65" s="10">
        <v>1</v>
      </c>
      <c r="D65" s="10"/>
      <c r="E65" s="10">
        <v>3</v>
      </c>
      <c r="F65" s="10"/>
      <c r="G65" s="26"/>
      <c r="H65" s="27"/>
      <c r="I65" s="617">
        <v>0</v>
      </c>
      <c r="J65" s="19">
        <f t="shared" si="0"/>
        <v>0</v>
      </c>
      <c r="K65" s="19">
        <v>0</v>
      </c>
      <c r="L65" s="19">
        <f t="shared" si="1"/>
        <v>0</v>
      </c>
      <c r="M65" s="625">
        <v>0</v>
      </c>
      <c r="N65" s="617">
        <f t="shared" si="2"/>
        <v>0</v>
      </c>
      <c r="O65" s="22">
        <f t="shared" si="3"/>
        <v>4</v>
      </c>
    </row>
    <row r="66" spans="1:15" ht="15.75">
      <c r="A66" s="15">
        <v>61</v>
      </c>
      <c r="B66" s="7" t="s">
        <v>61</v>
      </c>
      <c r="C66" s="3">
        <v>4</v>
      </c>
      <c r="D66" s="3"/>
      <c r="E66" s="3">
        <v>1</v>
      </c>
      <c r="F66" s="3"/>
      <c r="G66" s="26"/>
      <c r="H66" s="27"/>
      <c r="I66" s="617">
        <v>0</v>
      </c>
      <c r="J66" s="19">
        <f t="shared" si="0"/>
        <v>0</v>
      </c>
      <c r="K66" s="19">
        <v>0</v>
      </c>
      <c r="L66" s="19">
        <f t="shared" si="1"/>
        <v>0</v>
      </c>
      <c r="M66" s="625">
        <f>SUM(G66*100)</f>
        <v>0</v>
      </c>
      <c r="N66" s="617">
        <f t="shared" si="2"/>
        <v>0</v>
      </c>
      <c r="O66" s="22">
        <f t="shared" si="3"/>
        <v>5</v>
      </c>
    </row>
    <row r="67" spans="1:15" ht="16.5" thickBot="1">
      <c r="A67" s="14">
        <v>62</v>
      </c>
      <c r="B67" s="53" t="s">
        <v>312</v>
      </c>
      <c r="C67" s="50">
        <v>3</v>
      </c>
      <c r="D67" s="50"/>
      <c r="E67" s="50">
        <v>1</v>
      </c>
      <c r="F67" s="50">
        <v>1</v>
      </c>
      <c r="G67" s="51"/>
      <c r="H67" s="52"/>
      <c r="I67" s="617">
        <v>0</v>
      </c>
      <c r="J67" s="19">
        <f t="shared" si="0"/>
        <v>0</v>
      </c>
      <c r="K67" s="19">
        <v>0</v>
      </c>
      <c r="L67" s="19">
        <v>0</v>
      </c>
      <c r="M67" s="625">
        <v>0</v>
      </c>
      <c r="N67" s="617">
        <f t="shared" si="2"/>
        <v>0</v>
      </c>
      <c r="O67" s="22">
        <f t="shared" si="3"/>
        <v>5</v>
      </c>
    </row>
    <row r="68" spans="1:15" ht="16.5" thickBot="1">
      <c r="A68" s="662" t="s">
        <v>78</v>
      </c>
      <c r="B68" s="663"/>
      <c r="C68" s="36">
        <f>SUM(C6:C67)</f>
        <v>203</v>
      </c>
      <c r="D68" s="36">
        <f>SUM(D6:D67)</f>
        <v>1</v>
      </c>
      <c r="E68" s="36">
        <f>SUM(E6:E67)</f>
        <v>82</v>
      </c>
      <c r="F68" s="36">
        <f>SUM(F6:F67)</f>
        <v>13</v>
      </c>
      <c r="G68" s="36">
        <f>SUM(G6:G66)</f>
        <v>12</v>
      </c>
      <c r="H68" s="36">
        <f>SUM(H6:H66)</f>
        <v>0</v>
      </c>
      <c r="I68" s="618">
        <f>SUM(I6:I67)</f>
        <v>0</v>
      </c>
      <c r="J68" s="618">
        <v>0</v>
      </c>
      <c r="K68" s="19">
        <v>0</v>
      </c>
      <c r="L68" s="19">
        <v>0</v>
      </c>
      <c r="M68" s="625">
        <v>0</v>
      </c>
      <c r="N68" s="618">
        <f>SUM(N6:N67)</f>
        <v>100</v>
      </c>
      <c r="O68" s="37">
        <f>SUM(O6:O67)</f>
        <v>311</v>
      </c>
    </row>
    <row r="69" ht="15.75">
      <c r="M69" s="622">
        <f>SUM(I68+J68+K68+L68+M68)</f>
        <v>0</v>
      </c>
    </row>
    <row r="70" spans="1:16" s="30" customFormat="1" ht="12.75">
      <c r="A70" s="665" t="s">
        <v>101</v>
      </c>
      <c r="B70" s="665"/>
      <c r="C70" s="665"/>
      <c r="E70" s="29"/>
      <c r="G70" s="39"/>
      <c r="I70" s="619"/>
      <c r="J70" s="619"/>
      <c r="K70" s="619"/>
      <c r="L70" s="619"/>
      <c r="M70" s="619"/>
      <c r="N70" s="619"/>
      <c r="P70" s="29"/>
    </row>
    <row r="71" spans="1:16" s="30" customFormat="1" ht="12.75">
      <c r="A71" s="29"/>
      <c r="B71" s="40"/>
      <c r="F71" s="30" t="s">
        <v>88</v>
      </c>
      <c r="I71" s="619"/>
      <c r="J71" s="619"/>
      <c r="K71" s="619"/>
      <c r="L71" s="619"/>
      <c r="M71" s="619"/>
      <c r="N71" s="619"/>
      <c r="P71" s="29"/>
    </row>
    <row r="72" spans="1:16" s="30" customFormat="1" ht="12.75">
      <c r="A72" s="29"/>
      <c r="B72" s="40" t="s">
        <v>97</v>
      </c>
      <c r="D72" s="41">
        <f>C68</f>
        <v>203</v>
      </c>
      <c r="E72" s="29" t="s">
        <v>89</v>
      </c>
      <c r="F72" s="31"/>
      <c r="G72" s="29" t="s">
        <v>90</v>
      </c>
      <c r="H72" s="29"/>
      <c r="I72" s="620"/>
      <c r="J72" s="620"/>
      <c r="K72" s="620"/>
      <c r="L72" s="620"/>
      <c r="M72" s="620"/>
      <c r="N72" s="620"/>
      <c r="O72" s="41">
        <f aca="true" t="shared" si="4" ref="O72:O77">D72*F72</f>
        <v>0</v>
      </c>
      <c r="P72" s="29"/>
    </row>
    <row r="73" spans="1:16" s="30" customFormat="1" ht="12.75">
      <c r="A73" s="29"/>
      <c r="B73" s="40" t="s">
        <v>91</v>
      </c>
      <c r="D73" s="41">
        <f>D68</f>
        <v>1</v>
      </c>
      <c r="E73" s="29" t="s">
        <v>89</v>
      </c>
      <c r="F73" s="31"/>
      <c r="G73" s="29" t="s">
        <v>90</v>
      </c>
      <c r="H73" s="29"/>
      <c r="I73" s="620"/>
      <c r="J73" s="620"/>
      <c r="K73" s="620"/>
      <c r="L73" s="620"/>
      <c r="M73" s="620"/>
      <c r="N73" s="620"/>
      <c r="O73" s="41">
        <f t="shared" si="4"/>
        <v>0</v>
      </c>
      <c r="P73" s="29"/>
    </row>
    <row r="74" spans="1:16" s="30" customFormat="1" ht="12.75">
      <c r="A74" s="29"/>
      <c r="B74" s="40" t="s">
        <v>92</v>
      </c>
      <c r="D74" s="41">
        <f>E68</f>
        <v>82</v>
      </c>
      <c r="E74" s="29" t="s">
        <v>89</v>
      </c>
      <c r="F74" s="31"/>
      <c r="G74" s="29" t="s">
        <v>90</v>
      </c>
      <c r="H74" s="29"/>
      <c r="I74" s="620"/>
      <c r="J74" s="620"/>
      <c r="K74" s="620"/>
      <c r="L74" s="620"/>
      <c r="M74" s="620"/>
      <c r="N74" s="620"/>
      <c r="O74" s="41">
        <f t="shared" si="4"/>
        <v>0</v>
      </c>
      <c r="P74" s="29"/>
    </row>
    <row r="75" spans="1:16" s="30" customFormat="1" ht="12.75">
      <c r="A75" s="29"/>
      <c r="B75" s="40" t="s">
        <v>98</v>
      </c>
      <c r="D75" s="41">
        <f>F68</f>
        <v>13</v>
      </c>
      <c r="E75" s="29" t="s">
        <v>89</v>
      </c>
      <c r="F75" s="31"/>
      <c r="G75" s="29" t="s">
        <v>93</v>
      </c>
      <c r="H75" s="29"/>
      <c r="I75" s="620"/>
      <c r="J75" s="620"/>
      <c r="K75" s="620"/>
      <c r="L75" s="620"/>
      <c r="M75" s="620"/>
      <c r="N75" s="620"/>
      <c r="O75" s="41">
        <f t="shared" si="4"/>
        <v>0</v>
      </c>
      <c r="P75" s="29"/>
    </row>
    <row r="76" spans="1:16" s="30" customFormat="1" ht="12.75">
      <c r="A76" s="29"/>
      <c r="B76" s="40" t="s">
        <v>99</v>
      </c>
      <c r="D76" s="41">
        <f>G68</f>
        <v>12</v>
      </c>
      <c r="E76" s="29" t="s">
        <v>89</v>
      </c>
      <c r="F76" s="31"/>
      <c r="G76" s="29" t="s">
        <v>93</v>
      </c>
      <c r="H76" s="29"/>
      <c r="I76" s="620"/>
      <c r="J76" s="620"/>
      <c r="K76" s="620"/>
      <c r="L76" s="620"/>
      <c r="M76" s="620"/>
      <c r="N76" s="620"/>
      <c r="O76" s="41">
        <f t="shared" si="4"/>
        <v>0</v>
      </c>
      <c r="P76" s="29"/>
    </row>
    <row r="77" spans="1:16" s="30" customFormat="1" ht="12.75">
      <c r="A77" s="29"/>
      <c r="B77" s="40" t="s">
        <v>100</v>
      </c>
      <c r="D77" s="41">
        <f>H68</f>
        <v>0</v>
      </c>
      <c r="E77" s="29" t="s">
        <v>89</v>
      </c>
      <c r="F77" s="33"/>
      <c r="G77" s="29" t="s">
        <v>93</v>
      </c>
      <c r="H77" s="29"/>
      <c r="I77" s="620"/>
      <c r="J77" s="620"/>
      <c r="K77" s="620"/>
      <c r="L77" s="620"/>
      <c r="M77" s="620"/>
      <c r="N77" s="620"/>
      <c r="O77" s="41">
        <f t="shared" si="4"/>
        <v>0</v>
      </c>
      <c r="P77" s="29"/>
    </row>
    <row r="78" spans="1:16" s="34" customFormat="1" ht="12.75">
      <c r="A78" s="28"/>
      <c r="B78" s="42" t="s">
        <v>86</v>
      </c>
      <c r="D78" s="43">
        <f>SUM(D72:D77)</f>
        <v>311</v>
      </c>
      <c r="E78" s="28"/>
      <c r="F78" s="49"/>
      <c r="G78" s="28" t="s">
        <v>93</v>
      </c>
      <c r="H78" s="28"/>
      <c r="I78" s="621"/>
      <c r="J78" s="621"/>
      <c r="K78" s="621"/>
      <c r="L78" s="621"/>
      <c r="M78" s="621"/>
      <c r="N78" s="621"/>
      <c r="O78" s="43">
        <f>SUM(O72:O77)</f>
        <v>0</v>
      </c>
      <c r="P78" s="28"/>
    </row>
    <row r="79" spans="1:16" s="30" customFormat="1" ht="12.75">
      <c r="A79" s="29"/>
      <c r="C79" s="40"/>
      <c r="D79" s="34"/>
      <c r="E79" s="28"/>
      <c r="F79" s="34"/>
      <c r="G79" s="28"/>
      <c r="H79" s="28"/>
      <c r="I79" s="621"/>
      <c r="J79" s="621"/>
      <c r="K79" s="621"/>
      <c r="L79" s="621"/>
      <c r="M79" s="621"/>
      <c r="N79" s="621"/>
      <c r="O79" s="43"/>
      <c r="P79" s="29"/>
    </row>
    <row r="80" spans="1:16" s="30" customFormat="1" ht="12.75">
      <c r="A80" s="32" t="s">
        <v>94</v>
      </c>
      <c r="B80" s="32"/>
      <c r="C80" s="44"/>
      <c r="E80" s="29"/>
      <c r="G80" s="39"/>
      <c r="I80" s="619"/>
      <c r="J80" s="619"/>
      <c r="K80" s="619"/>
      <c r="L80" s="619"/>
      <c r="M80" s="619"/>
      <c r="N80" s="619"/>
      <c r="P80" s="29"/>
    </row>
    <row r="81" spans="2:18" s="30" customFormat="1" ht="12.75">
      <c r="B81" s="33" t="s">
        <v>95</v>
      </c>
      <c r="C81" s="33" t="s">
        <v>96</v>
      </c>
      <c r="D81" s="33"/>
      <c r="E81" s="45"/>
      <c r="F81" s="33"/>
      <c r="G81" s="46"/>
      <c r="H81" s="33"/>
      <c r="I81" s="619"/>
      <c r="J81" s="619"/>
      <c r="K81" s="619"/>
      <c r="L81" s="619"/>
      <c r="M81" s="619"/>
      <c r="N81" s="619"/>
      <c r="O81" s="33"/>
      <c r="P81" s="47"/>
      <c r="Q81" s="48"/>
      <c r="R81" s="48"/>
    </row>
    <row r="82" spans="1:16" s="30" customFormat="1" ht="12.75">
      <c r="A82" s="29"/>
      <c r="C82" s="40"/>
      <c r="E82" s="29"/>
      <c r="G82" s="39"/>
      <c r="I82" s="619"/>
      <c r="J82" s="619"/>
      <c r="K82" s="619"/>
      <c r="L82" s="619"/>
      <c r="M82" s="619"/>
      <c r="N82" s="619"/>
      <c r="P82" s="29"/>
    </row>
  </sheetData>
  <sheetProtection/>
  <mergeCells count="8">
    <mergeCell ref="A1:L1"/>
    <mergeCell ref="A68:B68"/>
    <mergeCell ref="A2:O2"/>
    <mergeCell ref="A70:C70"/>
    <mergeCell ref="C4:H4"/>
    <mergeCell ref="O4:O5"/>
    <mergeCell ref="A4:A5"/>
    <mergeCell ref="B4:B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D3" sqref="AD3"/>
    </sheetView>
  </sheetViews>
  <sheetFormatPr defaultColWidth="9.140625" defaultRowHeight="15"/>
  <cols>
    <col min="1" max="1" width="9.140625" style="126" customWidth="1"/>
    <col min="2" max="2" width="32.28125" style="126" customWidth="1"/>
    <col min="3" max="3" width="9.28125" style="126" customWidth="1"/>
    <col min="4" max="4" width="7.00390625" style="127" customWidth="1"/>
    <col min="5" max="5" width="3.421875" style="127" bestFit="1" customWidth="1"/>
    <col min="6" max="6" width="5.7109375" style="127" bestFit="1" customWidth="1"/>
    <col min="7" max="7" width="3.140625" style="127" bestFit="1" customWidth="1"/>
    <col min="8" max="8" width="3.7109375" style="127" bestFit="1" customWidth="1"/>
    <col min="9" max="9" width="5.421875" style="127" bestFit="1" customWidth="1"/>
    <col min="10" max="10" width="4.8515625" style="127" bestFit="1" customWidth="1"/>
    <col min="11" max="11" width="3.7109375" style="126" bestFit="1" customWidth="1"/>
    <col min="12" max="14" width="3.28125" style="126" bestFit="1" customWidth="1"/>
    <col min="15" max="15" width="4.00390625" style="126" bestFit="1" customWidth="1"/>
    <col min="16" max="16" width="3.28125" style="126" customWidth="1"/>
    <col min="17" max="22" width="6.00390625" style="126" customWidth="1"/>
    <col min="23" max="23" width="7.7109375" style="126" customWidth="1"/>
    <col min="24" max="24" width="8.140625" style="369" customWidth="1"/>
    <col min="25" max="30" width="6.140625" style="126" customWidth="1"/>
    <col min="31" max="31" width="8.28125" style="126" customWidth="1"/>
    <col min="32" max="32" width="6.00390625" style="126" bestFit="1" customWidth="1"/>
    <col min="33" max="33" width="10.57421875" style="126" bestFit="1" customWidth="1"/>
    <col min="34" max="16384" width="9.140625" style="126" customWidth="1"/>
  </cols>
  <sheetData>
    <row r="1" spans="28:30" ht="9.75">
      <c r="AB1" s="673" t="s">
        <v>337</v>
      </c>
      <c r="AC1" s="673"/>
      <c r="AD1" s="673"/>
    </row>
    <row r="2" spans="1:30" ht="15" customHeight="1">
      <c r="A2" s="674" t="s">
        <v>308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  <c r="Z2" s="674"/>
      <c r="AA2" s="674"/>
      <c r="AB2" s="674"/>
      <c r="AC2" s="674"/>
      <c r="AD2" s="674"/>
    </row>
    <row r="3" spans="1:7" ht="15.75" customHeight="1" thickBot="1">
      <c r="A3" s="131"/>
      <c r="B3" s="131"/>
      <c r="C3" s="131"/>
      <c r="D3" s="131"/>
      <c r="E3" s="131"/>
      <c r="F3" s="131"/>
      <c r="G3" s="131"/>
    </row>
    <row r="4" spans="1:31" s="131" customFormat="1" ht="31.5" customHeight="1">
      <c r="A4" s="686" t="s">
        <v>0</v>
      </c>
      <c r="B4" s="688" t="s">
        <v>157</v>
      </c>
      <c r="C4" s="124"/>
      <c r="D4" s="697" t="s">
        <v>2</v>
      </c>
      <c r="E4" s="698"/>
      <c r="F4" s="698"/>
      <c r="G4" s="698"/>
      <c r="H4" s="698"/>
      <c r="I4" s="699"/>
      <c r="J4" s="124" t="s">
        <v>3</v>
      </c>
      <c r="K4" s="690" t="s">
        <v>102</v>
      </c>
      <c r="L4" s="691"/>
      <c r="M4" s="691"/>
      <c r="N4" s="691"/>
      <c r="O4" s="691"/>
      <c r="P4" s="692"/>
      <c r="Q4" s="690" t="s">
        <v>103</v>
      </c>
      <c r="R4" s="691"/>
      <c r="S4" s="691"/>
      <c r="T4" s="691"/>
      <c r="U4" s="691"/>
      <c r="V4" s="692"/>
      <c r="W4" s="695" t="s">
        <v>164</v>
      </c>
      <c r="X4" s="700" t="s">
        <v>165</v>
      </c>
      <c r="Y4" s="690" t="s">
        <v>156</v>
      </c>
      <c r="Z4" s="691"/>
      <c r="AA4" s="691"/>
      <c r="AB4" s="691"/>
      <c r="AC4" s="691"/>
      <c r="AD4" s="692"/>
      <c r="AE4" s="693" t="s">
        <v>172</v>
      </c>
    </row>
    <row r="5" spans="1:31" s="131" customFormat="1" ht="81" customHeight="1" thickBot="1">
      <c r="A5" s="687"/>
      <c r="B5" s="689"/>
      <c r="C5" s="125"/>
      <c r="D5" s="118" t="s">
        <v>80</v>
      </c>
      <c r="E5" s="119" t="s">
        <v>130</v>
      </c>
      <c r="F5" s="119" t="s">
        <v>82</v>
      </c>
      <c r="G5" s="119" t="s">
        <v>83</v>
      </c>
      <c r="H5" s="370" t="s">
        <v>84</v>
      </c>
      <c r="I5" s="371" t="s">
        <v>85</v>
      </c>
      <c r="J5" s="125"/>
      <c r="K5" s="372" t="s">
        <v>106</v>
      </c>
      <c r="L5" s="370" t="s">
        <v>104</v>
      </c>
      <c r="M5" s="370" t="s">
        <v>105</v>
      </c>
      <c r="N5" s="370" t="s">
        <v>107</v>
      </c>
      <c r="O5" s="370" t="s">
        <v>84</v>
      </c>
      <c r="P5" s="371" t="s">
        <v>85</v>
      </c>
      <c r="Q5" s="372" t="s">
        <v>131</v>
      </c>
      <c r="R5" s="370" t="s">
        <v>159</v>
      </c>
      <c r="S5" s="370" t="s">
        <v>160</v>
      </c>
      <c r="T5" s="370" t="s">
        <v>161</v>
      </c>
      <c r="U5" s="370" t="s">
        <v>162</v>
      </c>
      <c r="V5" s="371" t="s">
        <v>163</v>
      </c>
      <c r="W5" s="696"/>
      <c r="X5" s="701"/>
      <c r="Y5" s="372" t="s">
        <v>166</v>
      </c>
      <c r="Z5" s="370" t="s">
        <v>167</v>
      </c>
      <c r="AA5" s="370" t="s">
        <v>168</v>
      </c>
      <c r="AB5" s="370" t="s">
        <v>169</v>
      </c>
      <c r="AC5" s="370" t="s">
        <v>170</v>
      </c>
      <c r="AD5" s="371" t="s">
        <v>171</v>
      </c>
      <c r="AE5" s="694"/>
    </row>
    <row r="6" spans="1:31" ht="10.5" thickBot="1">
      <c r="A6" s="373">
        <v>1</v>
      </c>
      <c r="B6" s="374">
        <v>2</v>
      </c>
      <c r="C6" s="375"/>
      <c r="D6" s="376">
        <v>3</v>
      </c>
      <c r="E6" s="377">
        <v>4</v>
      </c>
      <c r="F6" s="377">
        <v>5</v>
      </c>
      <c r="G6" s="377">
        <v>6</v>
      </c>
      <c r="H6" s="377">
        <v>7</v>
      </c>
      <c r="I6" s="378">
        <v>8</v>
      </c>
      <c r="J6" s="375">
        <v>9</v>
      </c>
      <c r="K6" s="376">
        <v>10</v>
      </c>
      <c r="L6" s="377">
        <v>11</v>
      </c>
      <c r="M6" s="377">
        <v>12</v>
      </c>
      <c r="N6" s="377">
        <v>13</v>
      </c>
      <c r="O6" s="377">
        <v>14</v>
      </c>
      <c r="P6" s="378">
        <v>15</v>
      </c>
      <c r="Q6" s="376">
        <v>16</v>
      </c>
      <c r="R6" s="377">
        <v>17</v>
      </c>
      <c r="S6" s="377">
        <v>18</v>
      </c>
      <c r="T6" s="377">
        <v>19</v>
      </c>
      <c r="U6" s="377">
        <v>20</v>
      </c>
      <c r="V6" s="378">
        <v>21</v>
      </c>
      <c r="W6" s="374">
        <v>22</v>
      </c>
      <c r="X6" s="379">
        <v>23</v>
      </c>
      <c r="Y6" s="376">
        <v>24</v>
      </c>
      <c r="Z6" s="377">
        <v>25</v>
      </c>
      <c r="AA6" s="377">
        <v>26</v>
      </c>
      <c r="AB6" s="377">
        <v>27</v>
      </c>
      <c r="AC6" s="377">
        <v>28</v>
      </c>
      <c r="AD6" s="378">
        <v>29</v>
      </c>
      <c r="AE6" s="380">
        <v>30</v>
      </c>
    </row>
    <row r="7" spans="1:31" ht="10.5" thickBot="1">
      <c r="A7" s="381">
        <v>2</v>
      </c>
      <c r="B7" s="382" t="s">
        <v>173</v>
      </c>
      <c r="C7" s="383" t="s">
        <v>89</v>
      </c>
      <c r="D7" s="384"/>
      <c r="E7" s="385">
        <v>4</v>
      </c>
      <c r="F7" s="385">
        <v>1</v>
      </c>
      <c r="G7" s="385"/>
      <c r="H7" s="386"/>
      <c r="I7" s="387"/>
      <c r="J7" s="388">
        <f>SUM(D7:I7)</f>
        <v>5</v>
      </c>
      <c r="K7" s="389"/>
      <c r="L7" s="390"/>
      <c r="M7" s="390"/>
      <c r="N7" s="390"/>
      <c r="O7" s="390"/>
      <c r="P7" s="391"/>
      <c r="Q7" s="392"/>
      <c r="R7" s="393"/>
      <c r="S7" s="393"/>
      <c r="T7" s="393"/>
      <c r="U7" s="393"/>
      <c r="V7" s="394"/>
      <c r="W7" s="395"/>
      <c r="X7" s="396">
        <v>100</v>
      </c>
      <c r="Y7" s="397"/>
      <c r="Z7" s="398"/>
      <c r="AA7" s="398"/>
      <c r="AB7" s="398"/>
      <c r="AC7" s="398"/>
      <c r="AD7" s="399"/>
      <c r="AE7" s="400">
        <f>SUM(Y7:AD7)</f>
        <v>0</v>
      </c>
    </row>
    <row r="8" spans="1:31" s="419" customFormat="1" ht="10.5" thickBot="1">
      <c r="A8" s="401">
        <v>3</v>
      </c>
      <c r="B8" s="402" t="s">
        <v>174</v>
      </c>
      <c r="C8" s="403" t="s">
        <v>89</v>
      </c>
      <c r="D8" s="404">
        <v>5</v>
      </c>
      <c r="E8" s="405"/>
      <c r="F8" s="405">
        <v>1</v>
      </c>
      <c r="G8" s="405"/>
      <c r="H8" s="405"/>
      <c r="I8" s="406"/>
      <c r="J8" s="407">
        <f>SUM(D8:I8)</f>
        <v>6</v>
      </c>
      <c r="K8" s="408"/>
      <c r="L8" s="409"/>
      <c r="M8" s="409"/>
      <c r="N8" s="409"/>
      <c r="O8" s="409"/>
      <c r="P8" s="410"/>
      <c r="Q8" s="411"/>
      <c r="R8" s="412"/>
      <c r="S8" s="412"/>
      <c r="T8" s="412"/>
      <c r="U8" s="412"/>
      <c r="V8" s="410"/>
      <c r="W8" s="413"/>
      <c r="X8" s="414">
        <v>100</v>
      </c>
      <c r="Y8" s="415"/>
      <c r="Z8" s="416"/>
      <c r="AA8" s="416"/>
      <c r="AB8" s="416"/>
      <c r="AC8" s="416"/>
      <c r="AD8" s="417"/>
      <c r="AE8" s="418">
        <f>SUM(Y8:AD8)</f>
        <v>0</v>
      </c>
    </row>
    <row r="9" spans="1:31" ht="10.5" thickBot="1">
      <c r="A9" s="373">
        <v>4</v>
      </c>
      <c r="B9" s="420" t="s">
        <v>175</v>
      </c>
      <c r="C9" s="421" t="s">
        <v>89</v>
      </c>
      <c r="D9" s="376">
        <v>4</v>
      </c>
      <c r="E9" s="377">
        <v>1</v>
      </c>
      <c r="F9" s="638">
        <v>1</v>
      </c>
      <c r="G9" s="377">
        <v>1</v>
      </c>
      <c r="H9" s="422"/>
      <c r="I9" s="423"/>
      <c r="J9" s="424">
        <f>SUM(D9:I9)</f>
        <v>7</v>
      </c>
      <c r="K9" s="389"/>
      <c r="L9" s="390"/>
      <c r="M9" s="390"/>
      <c r="N9" s="390"/>
      <c r="O9" s="390"/>
      <c r="P9" s="425"/>
      <c r="Q9" s="426"/>
      <c r="R9" s="427"/>
      <c r="S9" s="427"/>
      <c r="T9" s="427"/>
      <c r="U9" s="427"/>
      <c r="V9" s="428"/>
      <c r="W9" s="429"/>
      <c r="X9" s="430">
        <v>100</v>
      </c>
      <c r="Y9" s="431"/>
      <c r="Z9" s="432"/>
      <c r="AA9" s="432"/>
      <c r="AB9" s="432"/>
      <c r="AC9" s="432"/>
      <c r="AD9" s="433"/>
      <c r="AE9" s="434">
        <f>SUM(Y9:AD9)</f>
        <v>0</v>
      </c>
    </row>
    <row r="10" spans="1:32" ht="10.5" thickBot="1">
      <c r="A10" s="705">
        <v>5</v>
      </c>
      <c r="B10" s="435" t="s">
        <v>113</v>
      </c>
      <c r="C10" s="436"/>
      <c r="D10" s="296">
        <v>4</v>
      </c>
      <c r="E10" s="201"/>
      <c r="F10" s="304">
        <v>2</v>
      </c>
      <c r="G10" s="201"/>
      <c r="H10" s="202">
        <v>1</v>
      </c>
      <c r="I10" s="203"/>
      <c r="J10" s="424">
        <v>7</v>
      </c>
      <c r="K10" s="389"/>
      <c r="L10" s="390"/>
      <c r="M10" s="390"/>
      <c r="N10" s="390"/>
      <c r="O10" s="390"/>
      <c r="P10" s="437"/>
      <c r="Q10" s="206"/>
      <c r="R10" s="207"/>
      <c r="S10" s="207"/>
      <c r="T10" s="207"/>
      <c r="U10" s="207"/>
      <c r="V10" s="438"/>
      <c r="W10" s="439"/>
      <c r="X10" s="440"/>
      <c r="Y10" s="211"/>
      <c r="Z10" s="212"/>
      <c r="AA10" s="212"/>
      <c r="AB10" s="212"/>
      <c r="AC10" s="212"/>
      <c r="AD10" s="213"/>
      <c r="AE10" s="441"/>
      <c r="AF10" s="442">
        <f>AE11+AE12</f>
        <v>0</v>
      </c>
    </row>
    <row r="11" spans="1:31" ht="10.5" thickBot="1">
      <c r="A11" s="684"/>
      <c r="B11" s="268" t="s">
        <v>176</v>
      </c>
      <c r="C11" s="443" t="s">
        <v>89</v>
      </c>
      <c r="D11" s="215"/>
      <c r="E11" s="217"/>
      <c r="F11" s="217"/>
      <c r="G11" s="217"/>
      <c r="H11" s="172"/>
      <c r="I11" s="173"/>
      <c r="J11" s="424"/>
      <c r="K11" s="175"/>
      <c r="L11" s="176"/>
      <c r="M11" s="176"/>
      <c r="N11" s="176"/>
      <c r="O11" s="176"/>
      <c r="P11" s="177"/>
      <c r="Q11" s="175"/>
      <c r="R11" s="176"/>
      <c r="S11" s="176"/>
      <c r="T11" s="176"/>
      <c r="U11" s="176"/>
      <c r="V11" s="177"/>
      <c r="W11" s="247"/>
      <c r="X11" s="444">
        <v>35.51</v>
      </c>
      <c r="Y11" s="445"/>
      <c r="Z11" s="446"/>
      <c r="AA11" s="446"/>
      <c r="AB11" s="446"/>
      <c r="AC11" s="446"/>
      <c r="AD11" s="447"/>
      <c r="AE11" s="221">
        <f>SUM(Y11:AD11)</f>
        <v>0</v>
      </c>
    </row>
    <row r="12" spans="1:31" ht="10.5" thickBot="1">
      <c r="A12" s="685"/>
      <c r="B12" s="295" t="s">
        <v>177</v>
      </c>
      <c r="C12" s="448" t="s">
        <v>89</v>
      </c>
      <c r="D12" s="185"/>
      <c r="E12" s="251"/>
      <c r="F12" s="186"/>
      <c r="G12" s="251"/>
      <c r="H12" s="187"/>
      <c r="I12" s="188"/>
      <c r="J12" s="424"/>
      <c r="K12" s="190"/>
      <c r="L12" s="191"/>
      <c r="M12" s="191"/>
      <c r="N12" s="191"/>
      <c r="O12" s="191"/>
      <c r="P12" s="192"/>
      <c r="Q12" s="190"/>
      <c r="R12" s="191"/>
      <c r="S12" s="191"/>
      <c r="T12" s="191"/>
      <c r="U12" s="191"/>
      <c r="V12" s="192"/>
      <c r="W12" s="253"/>
      <c r="X12" s="449">
        <v>64.49</v>
      </c>
      <c r="Y12" s="445"/>
      <c r="Z12" s="446"/>
      <c r="AA12" s="446"/>
      <c r="AB12" s="446"/>
      <c r="AC12" s="446"/>
      <c r="AD12" s="447"/>
      <c r="AE12" s="450">
        <f>SUM(Y12:AD12)</f>
        <v>0</v>
      </c>
    </row>
    <row r="13" spans="1:32" ht="10.5" thickBot="1">
      <c r="A13" s="683">
        <v>6</v>
      </c>
      <c r="B13" s="451" t="s">
        <v>114</v>
      </c>
      <c r="C13" s="452"/>
      <c r="D13" s="152">
        <v>3</v>
      </c>
      <c r="E13" s="243"/>
      <c r="F13" s="153">
        <v>1</v>
      </c>
      <c r="G13" s="243"/>
      <c r="H13" s="154">
        <v>1</v>
      </c>
      <c r="I13" s="155"/>
      <c r="J13" s="424">
        <f>SUM(D13:I13)</f>
        <v>5</v>
      </c>
      <c r="K13" s="389"/>
      <c r="L13" s="390"/>
      <c r="M13" s="390"/>
      <c r="N13" s="390"/>
      <c r="O13" s="390"/>
      <c r="P13" s="453"/>
      <c r="Q13" s="160"/>
      <c r="R13" s="161"/>
      <c r="S13" s="161"/>
      <c r="T13" s="161"/>
      <c r="U13" s="161"/>
      <c r="V13" s="454"/>
      <c r="W13" s="455"/>
      <c r="X13" s="456"/>
      <c r="Y13" s="165"/>
      <c r="Z13" s="166"/>
      <c r="AA13" s="166"/>
      <c r="AB13" s="166"/>
      <c r="AC13" s="166"/>
      <c r="AD13" s="167"/>
      <c r="AE13" s="457"/>
      <c r="AF13" s="442">
        <f>AE14+AE15</f>
        <v>0</v>
      </c>
    </row>
    <row r="14" spans="1:31" ht="10.5" thickBot="1">
      <c r="A14" s="684"/>
      <c r="B14" s="268" t="s">
        <v>178</v>
      </c>
      <c r="C14" s="443" t="s">
        <v>89</v>
      </c>
      <c r="D14" s="170"/>
      <c r="E14" s="217"/>
      <c r="F14" s="171"/>
      <c r="G14" s="217"/>
      <c r="H14" s="172"/>
      <c r="I14" s="173"/>
      <c r="J14" s="424"/>
      <c r="K14" s="175"/>
      <c r="L14" s="176"/>
      <c r="M14" s="176"/>
      <c r="N14" s="176"/>
      <c r="O14" s="176"/>
      <c r="P14" s="177"/>
      <c r="Q14" s="175"/>
      <c r="R14" s="176"/>
      <c r="S14" s="176"/>
      <c r="T14" s="176"/>
      <c r="U14" s="176"/>
      <c r="V14" s="177"/>
      <c r="W14" s="247"/>
      <c r="X14" s="458">
        <v>33</v>
      </c>
      <c r="Y14" s="445"/>
      <c r="Z14" s="446"/>
      <c r="AA14" s="446"/>
      <c r="AB14" s="446"/>
      <c r="AC14" s="446"/>
      <c r="AD14" s="447"/>
      <c r="AE14" s="459">
        <f>SUM(Y14:AD14)</f>
        <v>0</v>
      </c>
    </row>
    <row r="15" spans="1:31" ht="10.5" thickBot="1">
      <c r="A15" s="685"/>
      <c r="B15" s="460" t="s">
        <v>179</v>
      </c>
      <c r="C15" s="448"/>
      <c r="D15" s="185"/>
      <c r="E15" s="251"/>
      <c r="F15" s="186"/>
      <c r="G15" s="251"/>
      <c r="H15" s="187"/>
      <c r="I15" s="188"/>
      <c r="J15" s="424"/>
      <c r="K15" s="190"/>
      <c r="L15" s="191"/>
      <c r="M15" s="191"/>
      <c r="N15" s="191"/>
      <c r="O15" s="191"/>
      <c r="P15" s="192"/>
      <c r="Q15" s="190"/>
      <c r="R15" s="191"/>
      <c r="S15" s="191"/>
      <c r="T15" s="191"/>
      <c r="U15" s="191"/>
      <c r="V15" s="192"/>
      <c r="W15" s="253"/>
      <c r="X15" s="461">
        <v>67</v>
      </c>
      <c r="Y15" s="445"/>
      <c r="Z15" s="446"/>
      <c r="AA15" s="446"/>
      <c r="AB15" s="446"/>
      <c r="AC15" s="446"/>
      <c r="AD15" s="447"/>
      <c r="AE15" s="318">
        <f>SUM(Y15:AD15)</f>
        <v>0</v>
      </c>
    </row>
    <row r="16" spans="1:32" ht="10.5" thickBot="1">
      <c r="A16" s="683">
        <v>7</v>
      </c>
      <c r="B16" s="451" t="s">
        <v>118</v>
      </c>
      <c r="C16" s="452"/>
      <c r="D16" s="152">
        <v>4</v>
      </c>
      <c r="E16" s="153"/>
      <c r="F16" s="153">
        <v>1</v>
      </c>
      <c r="G16" s="153"/>
      <c r="H16" s="154"/>
      <c r="I16" s="155"/>
      <c r="J16" s="424">
        <f>SUM(D16:I16)</f>
        <v>5</v>
      </c>
      <c r="K16" s="389"/>
      <c r="L16" s="390"/>
      <c r="M16" s="390"/>
      <c r="N16" s="390"/>
      <c r="O16" s="390"/>
      <c r="P16" s="453"/>
      <c r="Q16" s="160"/>
      <c r="R16" s="161"/>
      <c r="S16" s="161"/>
      <c r="T16" s="161"/>
      <c r="U16" s="161"/>
      <c r="V16" s="454"/>
      <c r="W16" s="455"/>
      <c r="X16" s="462"/>
      <c r="Y16" s="165"/>
      <c r="Z16" s="166"/>
      <c r="AA16" s="166"/>
      <c r="AB16" s="166"/>
      <c r="AC16" s="166"/>
      <c r="AD16" s="167"/>
      <c r="AE16" s="457"/>
      <c r="AF16" s="442"/>
    </row>
    <row r="17" spans="1:32" ht="10.5" thickBot="1">
      <c r="A17" s="684"/>
      <c r="B17" s="268" t="s">
        <v>180</v>
      </c>
      <c r="C17" s="443" t="s">
        <v>89</v>
      </c>
      <c r="D17" s="170"/>
      <c r="E17" s="171"/>
      <c r="F17" s="171"/>
      <c r="G17" s="171"/>
      <c r="H17" s="172"/>
      <c r="I17" s="173"/>
      <c r="J17" s="424"/>
      <c r="K17" s="175"/>
      <c r="L17" s="176"/>
      <c r="M17" s="176"/>
      <c r="N17" s="176"/>
      <c r="O17" s="176"/>
      <c r="P17" s="177"/>
      <c r="Q17" s="175"/>
      <c r="R17" s="176"/>
      <c r="S17" s="176"/>
      <c r="T17" s="176"/>
      <c r="U17" s="176"/>
      <c r="V17" s="177"/>
      <c r="W17" s="247"/>
      <c r="X17" s="458">
        <v>49.69</v>
      </c>
      <c r="Y17" s="445"/>
      <c r="Z17" s="446"/>
      <c r="AA17" s="446"/>
      <c r="AB17" s="446"/>
      <c r="AC17" s="446"/>
      <c r="AD17" s="447"/>
      <c r="AE17" s="463"/>
      <c r="AF17" s="131"/>
    </row>
    <row r="18" spans="1:31" ht="10.5" thickBot="1">
      <c r="A18" s="685"/>
      <c r="B18" s="460" t="s">
        <v>181</v>
      </c>
      <c r="C18" s="448"/>
      <c r="D18" s="185"/>
      <c r="E18" s="186"/>
      <c r="F18" s="186"/>
      <c r="G18" s="186"/>
      <c r="H18" s="187"/>
      <c r="I18" s="188"/>
      <c r="J18" s="424"/>
      <c r="K18" s="190"/>
      <c r="L18" s="191"/>
      <c r="M18" s="191"/>
      <c r="N18" s="191"/>
      <c r="O18" s="191"/>
      <c r="P18" s="192"/>
      <c r="Q18" s="190"/>
      <c r="R18" s="191"/>
      <c r="S18" s="191"/>
      <c r="T18" s="191"/>
      <c r="U18" s="191"/>
      <c r="V18" s="192"/>
      <c r="W18" s="253"/>
      <c r="X18" s="461">
        <v>50.31</v>
      </c>
      <c r="Y18" s="445"/>
      <c r="Z18" s="446"/>
      <c r="AA18" s="446"/>
      <c r="AB18" s="446"/>
      <c r="AC18" s="446"/>
      <c r="AD18" s="447"/>
      <c r="AE18" s="450">
        <v>0</v>
      </c>
    </row>
    <row r="19" spans="1:31" ht="10.5" thickBot="1">
      <c r="A19" s="401">
        <v>8</v>
      </c>
      <c r="B19" s="402" t="s">
        <v>305</v>
      </c>
      <c r="C19" s="464"/>
      <c r="D19" s="404">
        <v>4</v>
      </c>
      <c r="E19" s="405"/>
      <c r="F19" s="405">
        <v>1</v>
      </c>
      <c r="G19" s="405"/>
      <c r="H19" s="422"/>
      <c r="I19" s="423"/>
      <c r="J19" s="424">
        <f>SUM(D19:I19)</f>
        <v>5</v>
      </c>
      <c r="K19" s="389"/>
      <c r="L19" s="390"/>
      <c r="M19" s="390"/>
      <c r="N19" s="390"/>
      <c r="O19" s="390"/>
      <c r="P19" s="425"/>
      <c r="Q19" s="411"/>
      <c r="R19" s="412"/>
      <c r="S19" s="412"/>
      <c r="T19" s="412"/>
      <c r="U19" s="412"/>
      <c r="V19" s="410"/>
      <c r="W19" s="413"/>
      <c r="X19" s="414">
        <v>100</v>
      </c>
      <c r="Y19" s="465"/>
      <c r="Z19" s="466"/>
      <c r="AA19" s="466"/>
      <c r="AB19" s="466"/>
      <c r="AC19" s="466"/>
      <c r="AD19" s="467"/>
      <c r="AE19" s="418">
        <f>SUM(Y19:AD19)</f>
        <v>0</v>
      </c>
    </row>
    <row r="20" spans="1:32" ht="10.5" thickBot="1">
      <c r="A20" s="683">
        <v>9</v>
      </c>
      <c r="B20" s="451" t="s">
        <v>115</v>
      </c>
      <c r="C20" s="452"/>
      <c r="D20" s="241">
        <v>4</v>
      </c>
      <c r="E20" s="243"/>
      <c r="F20" s="153">
        <v>1</v>
      </c>
      <c r="G20" s="153">
        <v>1</v>
      </c>
      <c r="H20" s="154"/>
      <c r="I20" s="155"/>
      <c r="J20" s="424">
        <f>SUM(D20:I20)</f>
        <v>6</v>
      </c>
      <c r="K20" s="389"/>
      <c r="L20" s="390"/>
      <c r="M20" s="390"/>
      <c r="N20" s="390"/>
      <c r="O20" s="390"/>
      <c r="P20" s="453"/>
      <c r="Q20" s="206"/>
      <c r="R20" s="207"/>
      <c r="S20" s="207"/>
      <c r="T20" s="207"/>
      <c r="U20" s="207"/>
      <c r="V20" s="438"/>
      <c r="W20" s="468"/>
      <c r="X20" s="456"/>
      <c r="Y20" s="165"/>
      <c r="Z20" s="166"/>
      <c r="AA20" s="166"/>
      <c r="AB20" s="166"/>
      <c r="AC20" s="166"/>
      <c r="AD20" s="167"/>
      <c r="AE20" s="457"/>
      <c r="AF20" s="442"/>
    </row>
    <row r="21" spans="1:31" ht="10.5" thickBot="1">
      <c r="A21" s="684"/>
      <c r="B21" s="268" t="s">
        <v>182</v>
      </c>
      <c r="C21" s="443" t="s">
        <v>89</v>
      </c>
      <c r="D21" s="215"/>
      <c r="E21" s="217"/>
      <c r="F21" s="171"/>
      <c r="G21" s="171"/>
      <c r="H21" s="172"/>
      <c r="I21" s="173"/>
      <c r="J21" s="424"/>
      <c r="K21" s="175"/>
      <c r="L21" s="176"/>
      <c r="M21" s="176"/>
      <c r="N21" s="176"/>
      <c r="O21" s="176"/>
      <c r="P21" s="177"/>
      <c r="Q21" s="175"/>
      <c r="R21" s="176"/>
      <c r="S21" s="176"/>
      <c r="T21" s="176"/>
      <c r="U21" s="176"/>
      <c r="V21" s="177"/>
      <c r="W21" s="469"/>
      <c r="X21" s="444">
        <v>23.62</v>
      </c>
      <c r="Y21" s="445"/>
      <c r="Z21" s="446"/>
      <c r="AA21" s="446"/>
      <c r="AB21" s="446"/>
      <c r="AC21" s="446"/>
      <c r="AD21" s="447"/>
      <c r="AE21" s="459">
        <v>0</v>
      </c>
    </row>
    <row r="22" spans="1:31" ht="10.5" thickBot="1">
      <c r="A22" s="702"/>
      <c r="B22" s="268" t="s">
        <v>183</v>
      </c>
      <c r="C22" s="443" t="s">
        <v>89</v>
      </c>
      <c r="D22" s="215"/>
      <c r="E22" s="217"/>
      <c r="F22" s="171"/>
      <c r="G22" s="171"/>
      <c r="H22" s="172"/>
      <c r="I22" s="173"/>
      <c r="J22" s="424"/>
      <c r="K22" s="175"/>
      <c r="L22" s="176"/>
      <c r="M22" s="176"/>
      <c r="N22" s="176"/>
      <c r="O22" s="176"/>
      <c r="P22" s="177"/>
      <c r="Q22" s="175"/>
      <c r="R22" s="176"/>
      <c r="S22" s="176"/>
      <c r="T22" s="176"/>
      <c r="U22" s="176"/>
      <c r="V22" s="177"/>
      <c r="W22" s="247"/>
      <c r="X22" s="444">
        <v>23.62</v>
      </c>
      <c r="Y22" s="445"/>
      <c r="Z22" s="446"/>
      <c r="AA22" s="446"/>
      <c r="AB22" s="446"/>
      <c r="AC22" s="446"/>
      <c r="AD22" s="447"/>
      <c r="AE22" s="459">
        <v>0</v>
      </c>
    </row>
    <row r="23" spans="1:31" ht="10.5" thickBot="1">
      <c r="A23" s="702"/>
      <c r="B23" s="268" t="s">
        <v>184</v>
      </c>
      <c r="C23" s="443" t="s">
        <v>89</v>
      </c>
      <c r="D23" s="215"/>
      <c r="E23" s="217"/>
      <c r="F23" s="171"/>
      <c r="G23" s="171"/>
      <c r="H23" s="172"/>
      <c r="I23" s="173"/>
      <c r="J23" s="424"/>
      <c r="K23" s="175"/>
      <c r="L23" s="176"/>
      <c r="M23" s="176"/>
      <c r="N23" s="176"/>
      <c r="O23" s="176"/>
      <c r="P23" s="177"/>
      <c r="Q23" s="175"/>
      <c r="R23" s="176"/>
      <c r="S23" s="176"/>
      <c r="T23" s="176"/>
      <c r="U23" s="176"/>
      <c r="V23" s="177"/>
      <c r="W23" s="247"/>
      <c r="X23" s="444">
        <v>23.27</v>
      </c>
      <c r="Y23" s="445"/>
      <c r="Z23" s="446"/>
      <c r="AA23" s="446"/>
      <c r="AB23" s="446"/>
      <c r="AC23" s="446"/>
      <c r="AD23" s="447"/>
      <c r="AE23" s="459">
        <f>SUM(Y23:AD23)</f>
        <v>0</v>
      </c>
    </row>
    <row r="24" spans="1:31" ht="10.5" thickBot="1">
      <c r="A24" s="703"/>
      <c r="B24" s="470" t="s">
        <v>322</v>
      </c>
      <c r="C24" s="448"/>
      <c r="D24" s="250"/>
      <c r="E24" s="251"/>
      <c r="F24" s="186"/>
      <c r="G24" s="186"/>
      <c r="H24" s="187"/>
      <c r="I24" s="188"/>
      <c r="J24" s="424"/>
      <c r="K24" s="190"/>
      <c r="L24" s="191"/>
      <c r="M24" s="191"/>
      <c r="N24" s="191"/>
      <c r="O24" s="191"/>
      <c r="P24" s="192"/>
      <c r="Q24" s="231"/>
      <c r="R24" s="232"/>
      <c r="S24" s="232"/>
      <c r="T24" s="232"/>
      <c r="U24" s="232"/>
      <c r="V24" s="233"/>
      <c r="W24" s="253"/>
      <c r="X24" s="449">
        <v>29.49</v>
      </c>
      <c r="Y24" s="445"/>
      <c r="Z24" s="446"/>
      <c r="AA24" s="446"/>
      <c r="AB24" s="446"/>
      <c r="AC24" s="446"/>
      <c r="AD24" s="447"/>
      <c r="AE24" s="450">
        <f>SUM(Y24:AD24)</f>
        <v>0</v>
      </c>
    </row>
    <row r="25" spans="1:31" ht="10.5" thickBot="1">
      <c r="A25" s="471">
        <v>10</v>
      </c>
      <c r="B25" s="472" t="s">
        <v>185</v>
      </c>
      <c r="C25" s="473" t="s">
        <v>89</v>
      </c>
      <c r="D25" s="474">
        <v>4</v>
      </c>
      <c r="E25" s="475"/>
      <c r="F25" s="475">
        <v>1</v>
      </c>
      <c r="G25" s="475"/>
      <c r="H25" s="476"/>
      <c r="I25" s="477"/>
      <c r="J25" s="424">
        <f>SUM(D25:I25)</f>
        <v>5</v>
      </c>
      <c r="K25" s="389"/>
      <c r="L25" s="390"/>
      <c r="M25" s="390"/>
      <c r="N25" s="390"/>
      <c r="O25" s="390"/>
      <c r="P25" s="425"/>
      <c r="Q25" s="426"/>
      <c r="R25" s="427"/>
      <c r="S25" s="427"/>
      <c r="T25" s="427"/>
      <c r="U25" s="427"/>
      <c r="V25" s="428"/>
      <c r="W25" s="429"/>
      <c r="X25" s="478">
        <v>100</v>
      </c>
      <c r="Y25" s="479"/>
      <c r="Z25" s="480"/>
      <c r="AA25" s="480"/>
      <c r="AB25" s="480"/>
      <c r="AC25" s="480"/>
      <c r="AD25" s="481"/>
      <c r="AE25" s="482">
        <f>SUM(Y25:AD25)</f>
        <v>0</v>
      </c>
    </row>
    <row r="26" spans="1:32" ht="10.5" thickBot="1">
      <c r="A26" s="683">
        <v>11</v>
      </c>
      <c r="B26" s="451" t="s">
        <v>119</v>
      </c>
      <c r="C26" s="452"/>
      <c r="D26" s="152">
        <v>4</v>
      </c>
      <c r="E26" s="243"/>
      <c r="F26" s="153">
        <v>2</v>
      </c>
      <c r="G26" s="243"/>
      <c r="H26" s="154"/>
      <c r="I26" s="155"/>
      <c r="J26" s="424">
        <f>SUM(D26:I26)</f>
        <v>6</v>
      </c>
      <c r="K26" s="389"/>
      <c r="L26" s="390"/>
      <c r="M26" s="390"/>
      <c r="N26" s="390"/>
      <c r="O26" s="390"/>
      <c r="P26" s="453"/>
      <c r="Q26" s="206"/>
      <c r="R26" s="207"/>
      <c r="S26" s="207"/>
      <c r="T26" s="207"/>
      <c r="U26" s="207"/>
      <c r="V26" s="438"/>
      <c r="W26" s="468"/>
      <c r="X26" s="462"/>
      <c r="Y26" s="165"/>
      <c r="Z26" s="166"/>
      <c r="AA26" s="166"/>
      <c r="AB26" s="166"/>
      <c r="AC26" s="166"/>
      <c r="AD26" s="167"/>
      <c r="AE26" s="457"/>
      <c r="AF26" s="442"/>
    </row>
    <row r="27" spans="1:31" ht="10.5" thickBot="1">
      <c r="A27" s="684"/>
      <c r="B27" s="268" t="s">
        <v>186</v>
      </c>
      <c r="C27" s="443" t="s">
        <v>89</v>
      </c>
      <c r="D27" s="215"/>
      <c r="E27" s="217"/>
      <c r="F27" s="217"/>
      <c r="G27" s="217"/>
      <c r="H27" s="172"/>
      <c r="I27" s="173"/>
      <c r="J27" s="424"/>
      <c r="K27" s="175"/>
      <c r="L27" s="176"/>
      <c r="M27" s="176"/>
      <c r="N27" s="176"/>
      <c r="O27" s="176"/>
      <c r="P27" s="177"/>
      <c r="Q27" s="175"/>
      <c r="R27" s="176"/>
      <c r="S27" s="176"/>
      <c r="T27" s="176"/>
      <c r="U27" s="176"/>
      <c r="V27" s="177"/>
      <c r="W27" s="247"/>
      <c r="X27" s="444">
        <v>50.15</v>
      </c>
      <c r="Y27" s="445"/>
      <c r="Z27" s="446"/>
      <c r="AA27" s="446"/>
      <c r="AB27" s="446"/>
      <c r="AC27" s="446"/>
      <c r="AD27" s="447"/>
      <c r="AE27" s="459">
        <v>0</v>
      </c>
    </row>
    <row r="28" spans="1:31" ht="10.5" thickBot="1">
      <c r="A28" s="685"/>
      <c r="B28" s="295" t="s">
        <v>187</v>
      </c>
      <c r="C28" s="448" t="s">
        <v>89</v>
      </c>
      <c r="D28" s="185"/>
      <c r="E28" s="251"/>
      <c r="F28" s="186"/>
      <c r="G28" s="251"/>
      <c r="H28" s="187"/>
      <c r="I28" s="188"/>
      <c r="J28" s="424"/>
      <c r="K28" s="190"/>
      <c r="L28" s="191"/>
      <c r="M28" s="191"/>
      <c r="N28" s="191"/>
      <c r="O28" s="191"/>
      <c r="P28" s="192"/>
      <c r="Q28" s="231"/>
      <c r="R28" s="232"/>
      <c r="S28" s="232"/>
      <c r="T28" s="232"/>
      <c r="U28" s="232"/>
      <c r="V28" s="233"/>
      <c r="W28" s="253"/>
      <c r="X28" s="449">
        <v>49.85</v>
      </c>
      <c r="Y28" s="445"/>
      <c r="Z28" s="446"/>
      <c r="AA28" s="446"/>
      <c r="AB28" s="446"/>
      <c r="AC28" s="446"/>
      <c r="AD28" s="447"/>
      <c r="AE28" s="450">
        <v>0</v>
      </c>
    </row>
    <row r="29" spans="1:31" ht="10.5" thickBot="1">
      <c r="A29" s="401">
        <v>12</v>
      </c>
      <c r="B29" s="420" t="s">
        <v>188</v>
      </c>
      <c r="C29" s="421" t="s">
        <v>89</v>
      </c>
      <c r="D29" s="376"/>
      <c r="E29" s="377">
        <v>4</v>
      </c>
      <c r="F29" s="377">
        <v>1</v>
      </c>
      <c r="G29" s="377"/>
      <c r="H29" s="422"/>
      <c r="I29" s="423"/>
      <c r="J29" s="424">
        <f>SUM(D29:I29)</f>
        <v>5</v>
      </c>
      <c r="K29" s="389"/>
      <c r="L29" s="390"/>
      <c r="M29" s="390"/>
      <c r="N29" s="390"/>
      <c r="O29" s="390"/>
      <c r="P29" s="425"/>
      <c r="Q29" s="426"/>
      <c r="R29" s="427"/>
      <c r="S29" s="427"/>
      <c r="T29" s="427"/>
      <c r="U29" s="427"/>
      <c r="V29" s="428"/>
      <c r="W29" s="429"/>
      <c r="X29" s="430">
        <v>100</v>
      </c>
      <c r="Y29" s="479"/>
      <c r="Z29" s="480"/>
      <c r="AA29" s="480"/>
      <c r="AB29" s="480"/>
      <c r="AC29" s="480"/>
      <c r="AD29" s="481"/>
      <c r="AE29" s="482">
        <f>SUM(Y29:AD29)</f>
        <v>0</v>
      </c>
    </row>
    <row r="30" spans="1:31" ht="10.5" thickBot="1">
      <c r="A30" s="401">
        <v>13</v>
      </c>
      <c r="B30" s="420" t="s">
        <v>189</v>
      </c>
      <c r="C30" s="421" t="s">
        <v>89</v>
      </c>
      <c r="D30" s="376">
        <v>2</v>
      </c>
      <c r="E30" s="377"/>
      <c r="F30" s="377">
        <v>2</v>
      </c>
      <c r="G30" s="377">
        <v>1</v>
      </c>
      <c r="H30" s="422"/>
      <c r="I30" s="423"/>
      <c r="J30" s="424">
        <f>SUM(D30:I30)</f>
        <v>5</v>
      </c>
      <c r="K30" s="389"/>
      <c r="L30" s="390"/>
      <c r="M30" s="390"/>
      <c r="N30" s="390"/>
      <c r="O30" s="390"/>
      <c r="P30" s="425"/>
      <c r="Q30" s="426"/>
      <c r="R30" s="427"/>
      <c r="S30" s="427"/>
      <c r="T30" s="427"/>
      <c r="U30" s="427"/>
      <c r="V30" s="428"/>
      <c r="W30" s="429"/>
      <c r="X30" s="430">
        <v>100</v>
      </c>
      <c r="Y30" s="479"/>
      <c r="Z30" s="480"/>
      <c r="AA30" s="480"/>
      <c r="AB30" s="480"/>
      <c r="AC30" s="480"/>
      <c r="AD30" s="481"/>
      <c r="AE30" s="482">
        <f>SUM(Y30:AD30)</f>
        <v>0</v>
      </c>
    </row>
    <row r="31" spans="1:31" ht="10.5" thickBot="1">
      <c r="A31" s="401">
        <v>14</v>
      </c>
      <c r="B31" s="402" t="s">
        <v>190</v>
      </c>
      <c r="C31" s="464" t="s">
        <v>89</v>
      </c>
      <c r="D31" s="376">
        <v>4</v>
      </c>
      <c r="E31" s="377"/>
      <c r="F31" s="405">
        <v>1</v>
      </c>
      <c r="G31" s="377"/>
      <c r="H31" s="422"/>
      <c r="I31" s="423"/>
      <c r="J31" s="424">
        <f>SUM(D31:I31)</f>
        <v>5</v>
      </c>
      <c r="K31" s="389"/>
      <c r="L31" s="390"/>
      <c r="M31" s="390"/>
      <c r="N31" s="390"/>
      <c r="O31" s="390"/>
      <c r="P31" s="425"/>
      <c r="Q31" s="426"/>
      <c r="R31" s="427"/>
      <c r="S31" s="427"/>
      <c r="T31" s="427"/>
      <c r="U31" s="427"/>
      <c r="V31" s="428"/>
      <c r="W31" s="429"/>
      <c r="X31" s="430">
        <v>100</v>
      </c>
      <c r="Y31" s="479"/>
      <c r="Z31" s="480"/>
      <c r="AA31" s="480"/>
      <c r="AB31" s="480"/>
      <c r="AC31" s="480"/>
      <c r="AD31" s="481"/>
      <c r="AE31" s="482">
        <f>SUM(Y31:AD31)</f>
        <v>0</v>
      </c>
    </row>
    <row r="32" spans="1:32" ht="10.5" thickBot="1">
      <c r="A32" s="676">
        <v>15</v>
      </c>
      <c r="B32" s="483" t="s">
        <v>129</v>
      </c>
      <c r="C32" s="484"/>
      <c r="D32" s="485">
        <v>6</v>
      </c>
      <c r="E32" s="486"/>
      <c r="F32" s="486"/>
      <c r="G32" s="486"/>
      <c r="H32" s="487">
        <v>1</v>
      </c>
      <c r="I32" s="488"/>
      <c r="J32" s="424">
        <f>SUM(D32:I32)</f>
        <v>7</v>
      </c>
      <c r="K32" s="389"/>
      <c r="L32" s="390"/>
      <c r="M32" s="390"/>
      <c r="N32" s="390"/>
      <c r="O32" s="390"/>
      <c r="P32" s="453"/>
      <c r="Q32" s="206"/>
      <c r="R32" s="207"/>
      <c r="S32" s="207"/>
      <c r="T32" s="207"/>
      <c r="U32" s="207"/>
      <c r="V32" s="438"/>
      <c r="W32" s="489"/>
      <c r="X32" s="490"/>
      <c r="Y32" s="165"/>
      <c r="Z32" s="166"/>
      <c r="AA32" s="166"/>
      <c r="AB32" s="166"/>
      <c r="AC32" s="166"/>
      <c r="AD32" s="167"/>
      <c r="AE32" s="457"/>
      <c r="AF32" s="442">
        <f>AE33+AE34+AE35+AE37+AE38+AE39+AE36</f>
        <v>0</v>
      </c>
    </row>
    <row r="33" spans="1:31" ht="10.5" thickBot="1">
      <c r="A33" s="677"/>
      <c r="B33" s="491" t="s">
        <v>191</v>
      </c>
      <c r="C33" s="492" t="s">
        <v>89</v>
      </c>
      <c r="D33" s="493"/>
      <c r="E33" s="494"/>
      <c r="F33" s="494"/>
      <c r="G33" s="494"/>
      <c r="H33" s="495"/>
      <c r="I33" s="496"/>
      <c r="J33" s="424"/>
      <c r="K33" s="175"/>
      <c r="L33" s="176"/>
      <c r="M33" s="176"/>
      <c r="N33" s="176"/>
      <c r="O33" s="176"/>
      <c r="P33" s="177"/>
      <c r="Q33" s="175"/>
      <c r="R33" s="176"/>
      <c r="S33" s="176"/>
      <c r="T33" s="176"/>
      <c r="U33" s="176"/>
      <c r="V33" s="177"/>
      <c r="W33" s="469"/>
      <c r="X33" s="497">
        <v>15.24</v>
      </c>
      <c r="Y33" s="445"/>
      <c r="Z33" s="446"/>
      <c r="AA33" s="446"/>
      <c r="AB33" s="446"/>
      <c r="AC33" s="446"/>
      <c r="AD33" s="447"/>
      <c r="AE33" s="459">
        <f>SUM(Y33:AD33)</f>
        <v>0</v>
      </c>
    </row>
    <row r="34" spans="1:31" ht="10.5" thickBot="1">
      <c r="A34" s="677"/>
      <c r="B34" s="491" t="s">
        <v>192</v>
      </c>
      <c r="C34" s="492" t="s">
        <v>89</v>
      </c>
      <c r="D34" s="493"/>
      <c r="E34" s="494"/>
      <c r="F34" s="494"/>
      <c r="G34" s="494"/>
      <c r="H34" s="495"/>
      <c r="I34" s="496"/>
      <c r="J34" s="424"/>
      <c r="K34" s="175"/>
      <c r="L34" s="176"/>
      <c r="M34" s="176"/>
      <c r="N34" s="176"/>
      <c r="O34" s="176"/>
      <c r="P34" s="177"/>
      <c r="Q34" s="175"/>
      <c r="R34" s="176"/>
      <c r="S34" s="176"/>
      <c r="T34" s="176"/>
      <c r="U34" s="176"/>
      <c r="V34" s="177"/>
      <c r="W34" s="247"/>
      <c r="X34" s="497">
        <v>17.18</v>
      </c>
      <c r="Y34" s="445"/>
      <c r="Z34" s="446"/>
      <c r="AA34" s="446"/>
      <c r="AB34" s="446"/>
      <c r="AC34" s="446"/>
      <c r="AD34" s="447"/>
      <c r="AE34" s="459">
        <f>SUM(Y34:AD34)</f>
        <v>0</v>
      </c>
    </row>
    <row r="35" spans="1:31" ht="10.5" thickBot="1">
      <c r="A35" s="677"/>
      <c r="B35" s="491" t="s">
        <v>193</v>
      </c>
      <c r="C35" s="492" t="s">
        <v>89</v>
      </c>
      <c r="D35" s="493"/>
      <c r="E35" s="494"/>
      <c r="F35" s="494"/>
      <c r="G35" s="494"/>
      <c r="H35" s="495"/>
      <c r="I35" s="496"/>
      <c r="J35" s="424"/>
      <c r="K35" s="175"/>
      <c r="L35" s="176"/>
      <c r="M35" s="176"/>
      <c r="N35" s="176"/>
      <c r="O35" s="176"/>
      <c r="P35" s="177"/>
      <c r="Q35" s="175"/>
      <c r="R35" s="176"/>
      <c r="S35" s="176"/>
      <c r="T35" s="176"/>
      <c r="U35" s="176"/>
      <c r="V35" s="177"/>
      <c r="W35" s="247"/>
      <c r="X35" s="497">
        <v>12.12</v>
      </c>
      <c r="Y35" s="445"/>
      <c r="Z35" s="446"/>
      <c r="AA35" s="446"/>
      <c r="AB35" s="446"/>
      <c r="AC35" s="446"/>
      <c r="AD35" s="447"/>
      <c r="AE35" s="459">
        <f aca="true" t="shared" si="0" ref="AE35:AE42">SUM(Y35:AD35)</f>
        <v>0</v>
      </c>
    </row>
    <row r="36" spans="1:31" ht="10.5" thickBot="1">
      <c r="A36" s="677"/>
      <c r="B36" s="491" t="s">
        <v>316</v>
      </c>
      <c r="C36" s="492"/>
      <c r="D36" s="493"/>
      <c r="E36" s="494"/>
      <c r="F36" s="494"/>
      <c r="G36" s="494"/>
      <c r="H36" s="495"/>
      <c r="I36" s="496"/>
      <c r="J36" s="424"/>
      <c r="K36" s="175"/>
      <c r="L36" s="176"/>
      <c r="M36" s="176"/>
      <c r="N36" s="176"/>
      <c r="O36" s="176"/>
      <c r="P36" s="177"/>
      <c r="Q36" s="175"/>
      <c r="R36" s="176"/>
      <c r="S36" s="176"/>
      <c r="T36" s="176"/>
      <c r="U36" s="176"/>
      <c r="V36" s="177"/>
      <c r="W36" s="247"/>
      <c r="X36" s="497">
        <v>14.27</v>
      </c>
      <c r="Y36" s="445"/>
      <c r="Z36" s="446"/>
      <c r="AA36" s="446"/>
      <c r="AB36" s="446"/>
      <c r="AC36" s="446"/>
      <c r="AD36" s="447"/>
      <c r="AE36" s="459">
        <f t="shared" si="0"/>
        <v>0</v>
      </c>
    </row>
    <row r="37" spans="1:31" ht="17.25" thickBot="1">
      <c r="A37" s="677"/>
      <c r="B37" s="491" t="s">
        <v>194</v>
      </c>
      <c r="C37" s="492" t="s">
        <v>89</v>
      </c>
      <c r="D37" s="493"/>
      <c r="E37" s="494"/>
      <c r="F37" s="494"/>
      <c r="G37" s="494"/>
      <c r="H37" s="495"/>
      <c r="I37" s="496"/>
      <c r="J37" s="424"/>
      <c r="K37" s="175"/>
      <c r="L37" s="176"/>
      <c r="M37" s="176"/>
      <c r="N37" s="176"/>
      <c r="O37" s="176"/>
      <c r="P37" s="177"/>
      <c r="Q37" s="175"/>
      <c r="R37" s="176"/>
      <c r="S37" s="176"/>
      <c r="T37" s="176"/>
      <c r="U37" s="176"/>
      <c r="V37" s="177"/>
      <c r="W37" s="247"/>
      <c r="X37" s="497">
        <v>12.61</v>
      </c>
      <c r="Y37" s="445"/>
      <c r="Z37" s="446"/>
      <c r="AA37" s="446"/>
      <c r="AB37" s="446"/>
      <c r="AC37" s="446"/>
      <c r="AD37" s="447"/>
      <c r="AE37" s="459">
        <f t="shared" si="0"/>
        <v>0</v>
      </c>
    </row>
    <row r="38" spans="1:31" ht="17.25" thickBot="1">
      <c r="A38" s="677"/>
      <c r="B38" s="491" t="s">
        <v>195</v>
      </c>
      <c r="C38" s="492" t="s">
        <v>89</v>
      </c>
      <c r="D38" s="493"/>
      <c r="E38" s="494"/>
      <c r="F38" s="494"/>
      <c r="G38" s="494"/>
      <c r="H38" s="495"/>
      <c r="I38" s="496"/>
      <c r="J38" s="424"/>
      <c r="K38" s="175"/>
      <c r="L38" s="176"/>
      <c r="M38" s="176"/>
      <c r="N38" s="176"/>
      <c r="O38" s="176"/>
      <c r="P38" s="177"/>
      <c r="Q38" s="175"/>
      <c r="R38" s="176"/>
      <c r="S38" s="176"/>
      <c r="T38" s="176"/>
      <c r="U38" s="176"/>
      <c r="V38" s="177"/>
      <c r="W38" s="247"/>
      <c r="X38" s="497">
        <v>12.59</v>
      </c>
      <c r="Y38" s="445"/>
      <c r="Z38" s="446"/>
      <c r="AA38" s="446"/>
      <c r="AB38" s="446"/>
      <c r="AC38" s="446"/>
      <c r="AD38" s="447"/>
      <c r="AE38" s="459">
        <f t="shared" si="0"/>
        <v>0</v>
      </c>
    </row>
    <row r="39" spans="1:31" ht="10.5" thickBot="1">
      <c r="A39" s="678"/>
      <c r="B39" s="498" t="s">
        <v>196</v>
      </c>
      <c r="C39" s="499"/>
      <c r="D39" s="500"/>
      <c r="E39" s="501"/>
      <c r="F39" s="501"/>
      <c r="G39" s="501"/>
      <c r="H39" s="502"/>
      <c r="I39" s="503"/>
      <c r="J39" s="424"/>
      <c r="K39" s="190"/>
      <c r="L39" s="191"/>
      <c r="M39" s="191"/>
      <c r="N39" s="191"/>
      <c r="O39" s="191"/>
      <c r="P39" s="192"/>
      <c r="Q39" s="231"/>
      <c r="R39" s="232"/>
      <c r="S39" s="232"/>
      <c r="T39" s="232"/>
      <c r="U39" s="232"/>
      <c r="V39" s="233"/>
      <c r="W39" s="253"/>
      <c r="X39" s="504">
        <v>15.99</v>
      </c>
      <c r="Y39" s="445"/>
      <c r="Z39" s="446"/>
      <c r="AA39" s="446"/>
      <c r="AB39" s="446"/>
      <c r="AC39" s="446"/>
      <c r="AD39" s="447"/>
      <c r="AE39" s="450">
        <f t="shared" si="0"/>
        <v>0</v>
      </c>
    </row>
    <row r="40" spans="1:31" ht="10.5" thickBot="1">
      <c r="A40" s="401">
        <v>16</v>
      </c>
      <c r="B40" s="420" t="s">
        <v>197</v>
      </c>
      <c r="C40" s="421" t="s">
        <v>89</v>
      </c>
      <c r="D40" s="376">
        <v>3</v>
      </c>
      <c r="E40" s="377"/>
      <c r="F40" s="377">
        <v>2</v>
      </c>
      <c r="G40" s="377"/>
      <c r="H40" s="422"/>
      <c r="I40" s="423"/>
      <c r="J40" s="424">
        <f>SUM(D40:I40)</f>
        <v>5</v>
      </c>
      <c r="K40" s="389"/>
      <c r="L40" s="390"/>
      <c r="M40" s="390"/>
      <c r="N40" s="390"/>
      <c r="O40" s="390"/>
      <c r="P40" s="425"/>
      <c r="Q40" s="426"/>
      <c r="R40" s="427"/>
      <c r="S40" s="427"/>
      <c r="T40" s="427"/>
      <c r="U40" s="427"/>
      <c r="V40" s="428"/>
      <c r="W40" s="429"/>
      <c r="X40" s="414">
        <v>100</v>
      </c>
      <c r="Y40" s="479"/>
      <c r="Z40" s="480"/>
      <c r="AA40" s="480"/>
      <c r="AB40" s="480"/>
      <c r="AC40" s="480"/>
      <c r="AD40" s="481"/>
      <c r="AE40" s="482">
        <f t="shared" si="0"/>
        <v>0</v>
      </c>
    </row>
    <row r="41" spans="1:31" ht="10.5" thickBot="1">
      <c r="A41" s="401">
        <v>17</v>
      </c>
      <c r="B41" s="402" t="s">
        <v>198</v>
      </c>
      <c r="C41" s="464" t="s">
        <v>89</v>
      </c>
      <c r="D41" s="376">
        <v>1</v>
      </c>
      <c r="E41" s="377"/>
      <c r="F41" s="377">
        <v>5</v>
      </c>
      <c r="G41" s="377"/>
      <c r="H41" s="422"/>
      <c r="I41" s="423"/>
      <c r="J41" s="424">
        <f>SUM(D41:I41)</f>
        <v>6</v>
      </c>
      <c r="K41" s="389"/>
      <c r="L41" s="390"/>
      <c r="M41" s="390"/>
      <c r="N41" s="390"/>
      <c r="O41" s="390"/>
      <c r="P41" s="425"/>
      <c r="Q41" s="426"/>
      <c r="R41" s="427"/>
      <c r="S41" s="427"/>
      <c r="T41" s="427"/>
      <c r="U41" s="427"/>
      <c r="V41" s="428"/>
      <c r="W41" s="429"/>
      <c r="X41" s="414">
        <v>100</v>
      </c>
      <c r="Y41" s="479"/>
      <c r="Z41" s="480"/>
      <c r="AA41" s="480"/>
      <c r="AB41" s="480"/>
      <c r="AC41" s="480"/>
      <c r="AD41" s="481"/>
      <c r="AE41" s="482">
        <f t="shared" si="0"/>
        <v>0</v>
      </c>
    </row>
    <row r="42" spans="1:31" ht="10.5" thickBot="1">
      <c r="A42" s="401">
        <v>18</v>
      </c>
      <c r="B42" s="420" t="s">
        <v>199</v>
      </c>
      <c r="C42" s="421" t="s">
        <v>89</v>
      </c>
      <c r="D42" s="376"/>
      <c r="E42" s="377">
        <v>4</v>
      </c>
      <c r="F42" s="377">
        <v>1</v>
      </c>
      <c r="G42" s="377"/>
      <c r="H42" s="422"/>
      <c r="I42" s="423"/>
      <c r="J42" s="424">
        <f>SUM(D42:I42)</f>
        <v>5</v>
      </c>
      <c r="K42" s="389"/>
      <c r="L42" s="390"/>
      <c r="M42" s="390"/>
      <c r="N42" s="390"/>
      <c r="O42" s="390"/>
      <c r="P42" s="425"/>
      <c r="Q42" s="426"/>
      <c r="R42" s="427"/>
      <c r="S42" s="427"/>
      <c r="T42" s="427"/>
      <c r="U42" s="427"/>
      <c r="V42" s="428"/>
      <c r="W42" s="429"/>
      <c r="X42" s="430">
        <v>100</v>
      </c>
      <c r="Y42" s="479"/>
      <c r="Z42" s="480"/>
      <c r="AA42" s="480"/>
      <c r="AB42" s="480"/>
      <c r="AC42" s="480"/>
      <c r="AD42" s="481"/>
      <c r="AE42" s="482">
        <f t="shared" si="0"/>
        <v>0</v>
      </c>
    </row>
    <row r="43" spans="1:32" ht="10.5" thickBot="1">
      <c r="A43" s="683">
        <v>19</v>
      </c>
      <c r="B43" s="451" t="s">
        <v>128</v>
      </c>
      <c r="C43" s="452"/>
      <c r="D43" s="241">
        <v>6</v>
      </c>
      <c r="E43" s="243"/>
      <c r="F43" s="243">
        <v>1</v>
      </c>
      <c r="G43" s="243"/>
      <c r="H43" s="154"/>
      <c r="I43" s="155"/>
      <c r="J43" s="424">
        <f>SUM(D43:I43)</f>
        <v>7</v>
      </c>
      <c r="K43" s="389"/>
      <c r="L43" s="390"/>
      <c r="M43" s="390"/>
      <c r="N43" s="390"/>
      <c r="O43" s="390"/>
      <c r="P43" s="453"/>
      <c r="Q43" s="160"/>
      <c r="R43" s="161"/>
      <c r="S43" s="161"/>
      <c r="T43" s="161"/>
      <c r="U43" s="161"/>
      <c r="V43" s="454"/>
      <c r="W43" s="468"/>
      <c r="X43" s="456"/>
      <c r="Y43" s="165"/>
      <c r="Z43" s="166"/>
      <c r="AA43" s="166"/>
      <c r="AB43" s="166"/>
      <c r="AC43" s="166"/>
      <c r="AD43" s="167"/>
      <c r="AE43" s="457"/>
      <c r="AF43" s="442"/>
    </row>
    <row r="44" spans="1:31" ht="10.5" thickBot="1">
      <c r="A44" s="684"/>
      <c r="B44" s="268" t="s">
        <v>200</v>
      </c>
      <c r="C44" s="443" t="s">
        <v>89</v>
      </c>
      <c r="D44" s="215"/>
      <c r="E44" s="217"/>
      <c r="F44" s="217"/>
      <c r="G44" s="217"/>
      <c r="H44" s="172"/>
      <c r="I44" s="173"/>
      <c r="J44" s="424"/>
      <c r="K44" s="175"/>
      <c r="L44" s="176"/>
      <c r="M44" s="176"/>
      <c r="N44" s="176"/>
      <c r="O44" s="176"/>
      <c r="P44" s="177"/>
      <c r="Q44" s="175"/>
      <c r="R44" s="176"/>
      <c r="S44" s="176"/>
      <c r="T44" s="176"/>
      <c r="U44" s="176"/>
      <c r="V44" s="177"/>
      <c r="W44" s="469"/>
      <c r="X44" s="444">
        <v>50.2</v>
      </c>
      <c r="Y44" s="445"/>
      <c r="Z44" s="446"/>
      <c r="AA44" s="446"/>
      <c r="AB44" s="446"/>
      <c r="AC44" s="446"/>
      <c r="AD44" s="447"/>
      <c r="AE44" s="637" t="s">
        <v>331</v>
      </c>
    </row>
    <row r="45" spans="1:31" ht="10.5" thickBot="1">
      <c r="A45" s="685"/>
      <c r="B45" s="295" t="s">
        <v>201</v>
      </c>
      <c r="C45" s="448" t="s">
        <v>89</v>
      </c>
      <c r="D45" s="250"/>
      <c r="E45" s="251"/>
      <c r="F45" s="251"/>
      <c r="G45" s="251"/>
      <c r="H45" s="187"/>
      <c r="I45" s="188"/>
      <c r="J45" s="424"/>
      <c r="K45" s="190"/>
      <c r="L45" s="191"/>
      <c r="M45" s="191"/>
      <c r="N45" s="191"/>
      <c r="O45" s="191"/>
      <c r="P45" s="192"/>
      <c r="Q45" s="190"/>
      <c r="R45" s="191"/>
      <c r="S45" s="191"/>
      <c r="T45" s="191"/>
      <c r="U45" s="191"/>
      <c r="V45" s="192"/>
      <c r="W45" s="253"/>
      <c r="X45" s="449">
        <v>49.8</v>
      </c>
      <c r="Y45" s="445"/>
      <c r="Z45" s="446"/>
      <c r="AA45" s="446"/>
      <c r="AB45" s="446"/>
      <c r="AC45" s="446"/>
      <c r="AD45" s="447"/>
      <c r="AE45" s="450">
        <v>0</v>
      </c>
    </row>
    <row r="46" spans="1:33" ht="10.5" thickBot="1">
      <c r="A46" s="683">
        <v>20</v>
      </c>
      <c r="B46" s="505" t="s">
        <v>124</v>
      </c>
      <c r="C46" s="506"/>
      <c r="D46" s="241">
        <v>9</v>
      </c>
      <c r="E46" s="243"/>
      <c r="F46" s="243">
        <v>2</v>
      </c>
      <c r="G46" s="243"/>
      <c r="H46" s="154">
        <v>1</v>
      </c>
      <c r="I46" s="155"/>
      <c r="J46" s="424">
        <f>SUM(D46:I46)</f>
        <v>12</v>
      </c>
      <c r="K46" s="389"/>
      <c r="L46" s="390"/>
      <c r="M46" s="390"/>
      <c r="N46" s="390"/>
      <c r="O46" s="390"/>
      <c r="P46" s="453"/>
      <c r="Q46" s="160"/>
      <c r="R46" s="161"/>
      <c r="S46" s="161"/>
      <c r="T46" s="161"/>
      <c r="U46" s="161"/>
      <c r="V46" s="454"/>
      <c r="W46" s="468"/>
      <c r="X46" s="456"/>
      <c r="Y46" s="165"/>
      <c r="Z46" s="166"/>
      <c r="AA46" s="166"/>
      <c r="AB46" s="166"/>
      <c r="AC46" s="166"/>
      <c r="AD46" s="167"/>
      <c r="AE46" s="457"/>
      <c r="AF46" s="507"/>
      <c r="AG46" s="442">
        <f>W46-AF46</f>
        <v>0</v>
      </c>
    </row>
    <row r="47" spans="1:31" ht="10.5" thickBot="1">
      <c r="A47" s="684"/>
      <c r="B47" s="268" t="s">
        <v>202</v>
      </c>
      <c r="C47" s="443" t="s">
        <v>89</v>
      </c>
      <c r="D47" s="215"/>
      <c r="E47" s="217"/>
      <c r="F47" s="217"/>
      <c r="G47" s="217"/>
      <c r="H47" s="172"/>
      <c r="I47" s="173"/>
      <c r="J47" s="424"/>
      <c r="K47" s="175"/>
      <c r="L47" s="176"/>
      <c r="M47" s="176"/>
      <c r="N47" s="176"/>
      <c r="O47" s="176"/>
      <c r="P47" s="177"/>
      <c r="Q47" s="175"/>
      <c r="R47" s="176"/>
      <c r="S47" s="176"/>
      <c r="T47" s="176"/>
      <c r="U47" s="176"/>
      <c r="V47" s="177"/>
      <c r="W47" s="247"/>
      <c r="X47" s="508">
        <v>16.63</v>
      </c>
      <c r="Y47" s="445"/>
      <c r="Z47" s="446"/>
      <c r="AA47" s="446"/>
      <c r="AB47" s="446"/>
      <c r="AC47" s="446"/>
      <c r="AD47" s="447"/>
      <c r="AE47" s="459">
        <f aca="true" t="shared" si="1" ref="AE47:AE53">SUM(Y47:AD47)</f>
        <v>0</v>
      </c>
    </row>
    <row r="48" spans="1:32" ht="10.5" thickBot="1">
      <c r="A48" s="684"/>
      <c r="B48" s="268" t="s">
        <v>203</v>
      </c>
      <c r="C48" s="443" t="s">
        <v>89</v>
      </c>
      <c r="D48" s="215"/>
      <c r="E48" s="217"/>
      <c r="F48" s="217"/>
      <c r="G48" s="217"/>
      <c r="H48" s="172"/>
      <c r="I48" s="173"/>
      <c r="J48" s="424"/>
      <c r="K48" s="175"/>
      <c r="L48" s="176"/>
      <c r="M48" s="176"/>
      <c r="N48" s="176"/>
      <c r="O48" s="176"/>
      <c r="P48" s="177"/>
      <c r="Q48" s="175"/>
      <c r="R48" s="176"/>
      <c r="S48" s="176"/>
      <c r="T48" s="176"/>
      <c r="U48" s="176"/>
      <c r="V48" s="177"/>
      <c r="W48" s="509"/>
      <c r="X48" s="508">
        <v>11.95</v>
      </c>
      <c r="Y48" s="445"/>
      <c r="Z48" s="446"/>
      <c r="AA48" s="446"/>
      <c r="AB48" s="446"/>
      <c r="AC48" s="446"/>
      <c r="AD48" s="447"/>
      <c r="AE48" s="459">
        <f t="shared" si="1"/>
        <v>0</v>
      </c>
      <c r="AF48" s="442"/>
    </row>
    <row r="49" spans="1:31" ht="10.5" thickBot="1">
      <c r="A49" s="684"/>
      <c r="B49" s="510" t="s">
        <v>204</v>
      </c>
      <c r="C49" s="511" t="s">
        <v>89</v>
      </c>
      <c r="D49" s="493"/>
      <c r="E49" s="494"/>
      <c r="F49" s="494"/>
      <c r="G49" s="494"/>
      <c r="H49" s="495"/>
      <c r="I49" s="496"/>
      <c r="J49" s="424"/>
      <c r="K49" s="175"/>
      <c r="L49" s="176"/>
      <c r="M49" s="176"/>
      <c r="N49" s="176"/>
      <c r="O49" s="176"/>
      <c r="P49" s="177"/>
      <c r="Q49" s="175"/>
      <c r="R49" s="176"/>
      <c r="S49" s="176"/>
      <c r="T49" s="176"/>
      <c r="U49" s="176"/>
      <c r="V49" s="177"/>
      <c r="W49" s="247"/>
      <c r="X49" s="512">
        <v>8.5</v>
      </c>
      <c r="Y49" s="445"/>
      <c r="Z49" s="446"/>
      <c r="AA49" s="446"/>
      <c r="AB49" s="446"/>
      <c r="AC49" s="446"/>
      <c r="AD49" s="447"/>
      <c r="AE49" s="459">
        <f t="shared" si="1"/>
        <v>0</v>
      </c>
    </row>
    <row r="50" spans="1:31" ht="10.5" thickBot="1">
      <c r="A50" s="684"/>
      <c r="B50" s="268" t="s">
        <v>205</v>
      </c>
      <c r="C50" s="443" t="s">
        <v>89</v>
      </c>
      <c r="D50" s="215"/>
      <c r="E50" s="217"/>
      <c r="F50" s="217"/>
      <c r="G50" s="217"/>
      <c r="H50" s="172"/>
      <c r="I50" s="173"/>
      <c r="J50" s="424"/>
      <c r="K50" s="175"/>
      <c r="L50" s="176"/>
      <c r="M50" s="176"/>
      <c r="N50" s="176"/>
      <c r="O50" s="176"/>
      <c r="P50" s="177"/>
      <c r="Q50" s="175"/>
      <c r="R50" s="176"/>
      <c r="S50" s="176"/>
      <c r="T50" s="176"/>
      <c r="U50" s="176"/>
      <c r="V50" s="177"/>
      <c r="W50" s="247"/>
      <c r="X50" s="508">
        <v>12.1</v>
      </c>
      <c r="Y50" s="445"/>
      <c r="Z50" s="446"/>
      <c r="AA50" s="446"/>
      <c r="AB50" s="446"/>
      <c r="AC50" s="446"/>
      <c r="AD50" s="447"/>
      <c r="AE50" s="637" t="s">
        <v>331</v>
      </c>
    </row>
    <row r="51" spans="1:31" ht="10.5" thickBot="1">
      <c r="A51" s="684"/>
      <c r="B51" s="513" t="s">
        <v>206</v>
      </c>
      <c r="C51" s="514"/>
      <c r="D51" s="215"/>
      <c r="E51" s="217"/>
      <c r="F51" s="217"/>
      <c r="G51" s="217"/>
      <c r="H51" s="172"/>
      <c r="I51" s="173"/>
      <c r="J51" s="424"/>
      <c r="K51" s="175"/>
      <c r="L51" s="176"/>
      <c r="M51" s="176"/>
      <c r="N51" s="176"/>
      <c r="O51" s="176"/>
      <c r="P51" s="177"/>
      <c r="Q51" s="175"/>
      <c r="R51" s="176"/>
      <c r="S51" s="176"/>
      <c r="T51" s="176"/>
      <c r="U51" s="176"/>
      <c r="V51" s="177"/>
      <c r="W51" s="247"/>
      <c r="X51" s="508">
        <v>16.73</v>
      </c>
      <c r="Y51" s="445"/>
      <c r="Z51" s="446"/>
      <c r="AA51" s="446"/>
      <c r="AB51" s="446"/>
      <c r="AC51" s="446"/>
      <c r="AD51" s="447"/>
      <c r="AE51" s="459">
        <f t="shared" si="1"/>
        <v>0</v>
      </c>
    </row>
    <row r="52" spans="1:31" ht="10.5" thickBot="1">
      <c r="A52" s="684"/>
      <c r="B52" s="513" t="s">
        <v>207</v>
      </c>
      <c r="C52" s="514"/>
      <c r="D52" s="215"/>
      <c r="E52" s="217"/>
      <c r="F52" s="217"/>
      <c r="G52" s="217"/>
      <c r="H52" s="172"/>
      <c r="I52" s="173"/>
      <c r="J52" s="424"/>
      <c r="K52" s="175"/>
      <c r="L52" s="176"/>
      <c r="M52" s="176"/>
      <c r="N52" s="176"/>
      <c r="O52" s="176"/>
      <c r="P52" s="177"/>
      <c r="Q52" s="175"/>
      <c r="R52" s="176"/>
      <c r="S52" s="176"/>
      <c r="T52" s="176"/>
      <c r="U52" s="176"/>
      <c r="V52" s="177"/>
      <c r="W52" s="247"/>
      <c r="X52" s="508">
        <v>11.81</v>
      </c>
      <c r="Y52" s="445"/>
      <c r="Z52" s="446"/>
      <c r="AA52" s="446"/>
      <c r="AB52" s="446"/>
      <c r="AC52" s="446"/>
      <c r="AD52" s="447"/>
      <c r="AE52" s="459">
        <f t="shared" si="1"/>
        <v>0</v>
      </c>
    </row>
    <row r="53" spans="1:31" ht="10.5" thickBot="1">
      <c r="A53" s="685"/>
      <c r="B53" s="460" t="s">
        <v>208</v>
      </c>
      <c r="C53" s="515"/>
      <c r="D53" s="250"/>
      <c r="E53" s="251"/>
      <c r="F53" s="251"/>
      <c r="G53" s="251"/>
      <c r="H53" s="187"/>
      <c r="I53" s="188"/>
      <c r="J53" s="424"/>
      <c r="K53" s="190"/>
      <c r="L53" s="191"/>
      <c r="M53" s="191"/>
      <c r="N53" s="191"/>
      <c r="O53" s="191"/>
      <c r="P53" s="192"/>
      <c r="Q53" s="190"/>
      <c r="R53" s="191"/>
      <c r="S53" s="191"/>
      <c r="T53" s="191"/>
      <c r="U53" s="191"/>
      <c r="V53" s="192"/>
      <c r="W53" s="253"/>
      <c r="X53" s="516">
        <v>22.28</v>
      </c>
      <c r="Y53" s="445"/>
      <c r="Z53" s="446"/>
      <c r="AA53" s="446"/>
      <c r="AB53" s="446"/>
      <c r="AC53" s="446"/>
      <c r="AD53" s="447"/>
      <c r="AE53" s="450">
        <f t="shared" si="1"/>
        <v>0</v>
      </c>
    </row>
    <row r="54" spans="1:32" ht="10.5" thickBot="1">
      <c r="A54" s="683">
        <v>21</v>
      </c>
      <c r="B54" s="517" t="s">
        <v>125</v>
      </c>
      <c r="C54" s="518"/>
      <c r="D54" s="152">
        <v>3</v>
      </c>
      <c r="E54" s="153"/>
      <c r="F54" s="153"/>
      <c r="G54" s="153"/>
      <c r="H54" s="154">
        <v>1</v>
      </c>
      <c r="I54" s="155"/>
      <c r="J54" s="424">
        <f>SUM(D54:I54)</f>
        <v>4</v>
      </c>
      <c r="K54" s="389"/>
      <c r="L54" s="390"/>
      <c r="M54" s="390"/>
      <c r="N54" s="390"/>
      <c r="O54" s="390"/>
      <c r="P54" s="453"/>
      <c r="Q54" s="160"/>
      <c r="R54" s="161"/>
      <c r="S54" s="161"/>
      <c r="T54" s="161"/>
      <c r="U54" s="161"/>
      <c r="V54" s="454"/>
      <c r="W54" s="468"/>
      <c r="X54" s="456"/>
      <c r="Y54" s="165"/>
      <c r="Z54" s="166"/>
      <c r="AA54" s="166"/>
      <c r="AB54" s="166"/>
      <c r="AC54" s="166"/>
      <c r="AD54" s="167"/>
      <c r="AE54" s="457"/>
      <c r="AF54" s="442">
        <f>AE55+AE56</f>
        <v>0</v>
      </c>
    </row>
    <row r="55" spans="1:31" ht="10.5" thickBot="1">
      <c r="A55" s="684"/>
      <c r="B55" s="268" t="s">
        <v>209</v>
      </c>
      <c r="C55" s="443" t="s">
        <v>89</v>
      </c>
      <c r="D55" s="215"/>
      <c r="E55" s="217"/>
      <c r="F55" s="217"/>
      <c r="G55" s="217"/>
      <c r="H55" s="172"/>
      <c r="I55" s="173"/>
      <c r="J55" s="424"/>
      <c r="K55" s="175"/>
      <c r="L55" s="176"/>
      <c r="M55" s="176"/>
      <c r="N55" s="176"/>
      <c r="O55" s="176"/>
      <c r="P55" s="177"/>
      <c r="Q55" s="175"/>
      <c r="R55" s="176"/>
      <c r="S55" s="176"/>
      <c r="T55" s="176"/>
      <c r="U55" s="176"/>
      <c r="V55" s="177"/>
      <c r="W55" s="247"/>
      <c r="X55" s="458">
        <v>49.91</v>
      </c>
      <c r="Y55" s="445"/>
      <c r="Z55" s="446"/>
      <c r="AA55" s="446"/>
      <c r="AB55" s="446"/>
      <c r="AC55" s="446"/>
      <c r="AD55" s="447"/>
      <c r="AE55" s="459">
        <f>SUM(Y55:AD55)</f>
        <v>0</v>
      </c>
    </row>
    <row r="56" spans="1:31" ht="10.5" thickBot="1">
      <c r="A56" s="685"/>
      <c r="B56" s="295" t="s">
        <v>210</v>
      </c>
      <c r="C56" s="448" t="s">
        <v>89</v>
      </c>
      <c r="D56" s="185"/>
      <c r="E56" s="186"/>
      <c r="F56" s="186"/>
      <c r="G56" s="186"/>
      <c r="H56" s="187"/>
      <c r="I56" s="188"/>
      <c r="J56" s="424"/>
      <c r="K56" s="190"/>
      <c r="L56" s="191"/>
      <c r="M56" s="191"/>
      <c r="N56" s="191"/>
      <c r="O56" s="191"/>
      <c r="P56" s="192"/>
      <c r="Q56" s="190"/>
      <c r="R56" s="191"/>
      <c r="S56" s="191"/>
      <c r="T56" s="191"/>
      <c r="U56" s="191"/>
      <c r="V56" s="192"/>
      <c r="W56" s="253"/>
      <c r="X56" s="461">
        <v>50.09</v>
      </c>
      <c r="Y56" s="445"/>
      <c r="Z56" s="446"/>
      <c r="AA56" s="446"/>
      <c r="AB56" s="446"/>
      <c r="AC56" s="446"/>
      <c r="AD56" s="447"/>
      <c r="AE56" s="450">
        <f>SUM(Y56:AD56)</f>
        <v>0</v>
      </c>
    </row>
    <row r="57" spans="1:32" ht="10.5" thickBot="1">
      <c r="A57" s="704">
        <v>22</v>
      </c>
      <c r="B57" s="505" t="s">
        <v>111</v>
      </c>
      <c r="C57" s="506"/>
      <c r="D57" s="241">
        <v>4</v>
      </c>
      <c r="E57" s="243"/>
      <c r="F57" s="243">
        <v>1</v>
      </c>
      <c r="G57" s="243"/>
      <c r="H57" s="154">
        <v>1</v>
      </c>
      <c r="I57" s="155"/>
      <c r="J57" s="424">
        <f>SUM(D57:I57)</f>
        <v>6</v>
      </c>
      <c r="K57" s="389"/>
      <c r="L57" s="390"/>
      <c r="M57" s="390"/>
      <c r="N57" s="390"/>
      <c r="O57" s="390"/>
      <c r="P57" s="453"/>
      <c r="Q57" s="160"/>
      <c r="R57" s="161"/>
      <c r="S57" s="161"/>
      <c r="T57" s="161"/>
      <c r="U57" s="161"/>
      <c r="V57" s="454"/>
      <c r="W57" s="468"/>
      <c r="X57" s="456"/>
      <c r="Y57" s="165"/>
      <c r="Z57" s="166"/>
      <c r="AA57" s="166"/>
      <c r="AB57" s="166"/>
      <c r="AC57" s="166"/>
      <c r="AD57" s="167"/>
      <c r="AE57" s="457"/>
      <c r="AF57" s="442">
        <f>AE58+AE59</f>
        <v>0</v>
      </c>
    </row>
    <row r="58" spans="1:31" ht="10.5" thickBot="1">
      <c r="A58" s="702"/>
      <c r="B58" s="519" t="s">
        <v>211</v>
      </c>
      <c r="C58" s="520" t="s">
        <v>89</v>
      </c>
      <c r="D58" s="215"/>
      <c r="E58" s="217"/>
      <c r="F58" s="217"/>
      <c r="G58" s="217"/>
      <c r="H58" s="172"/>
      <c r="I58" s="173"/>
      <c r="J58" s="424"/>
      <c r="K58" s="175"/>
      <c r="L58" s="176"/>
      <c r="M58" s="176"/>
      <c r="N58" s="176"/>
      <c r="O58" s="176"/>
      <c r="P58" s="177"/>
      <c r="Q58" s="175"/>
      <c r="R58" s="176"/>
      <c r="S58" s="176"/>
      <c r="T58" s="176"/>
      <c r="U58" s="176"/>
      <c r="V58" s="177"/>
      <c r="W58" s="247"/>
      <c r="X58" s="444">
        <v>73.8</v>
      </c>
      <c r="Y58" s="445"/>
      <c r="Z58" s="446"/>
      <c r="AA58" s="446"/>
      <c r="AB58" s="446"/>
      <c r="AC58" s="446"/>
      <c r="AD58" s="447"/>
      <c r="AE58" s="459">
        <f>SUM(Y58:AD58)</f>
        <v>0</v>
      </c>
    </row>
    <row r="59" spans="1:31" ht="10.5" thickBot="1">
      <c r="A59" s="703"/>
      <c r="B59" s="521" t="s">
        <v>212</v>
      </c>
      <c r="C59" s="522" t="s">
        <v>89</v>
      </c>
      <c r="D59" s="250"/>
      <c r="E59" s="251"/>
      <c r="F59" s="251"/>
      <c r="G59" s="251"/>
      <c r="H59" s="187"/>
      <c r="I59" s="188"/>
      <c r="J59" s="424"/>
      <c r="K59" s="190"/>
      <c r="L59" s="191"/>
      <c r="M59" s="191"/>
      <c r="N59" s="191"/>
      <c r="O59" s="191"/>
      <c r="P59" s="192"/>
      <c r="Q59" s="190"/>
      <c r="R59" s="191"/>
      <c r="S59" s="191"/>
      <c r="T59" s="191"/>
      <c r="U59" s="191"/>
      <c r="V59" s="192"/>
      <c r="W59" s="253"/>
      <c r="X59" s="449">
        <v>26.2</v>
      </c>
      <c r="Y59" s="445"/>
      <c r="Z59" s="446"/>
      <c r="AA59" s="446"/>
      <c r="AB59" s="446"/>
      <c r="AC59" s="446"/>
      <c r="AD59" s="447"/>
      <c r="AE59" s="450">
        <f>SUM(Y59:AD59)</f>
        <v>0</v>
      </c>
    </row>
    <row r="60" spans="1:31" ht="10.5" thickBot="1">
      <c r="A60" s="401">
        <v>23</v>
      </c>
      <c r="B60" s="420" t="s">
        <v>304</v>
      </c>
      <c r="C60" s="421" t="s">
        <v>89</v>
      </c>
      <c r="D60" s="376">
        <v>4</v>
      </c>
      <c r="E60" s="377"/>
      <c r="F60" s="377">
        <v>1</v>
      </c>
      <c r="G60" s="377"/>
      <c r="H60" s="422">
        <v>1</v>
      </c>
      <c r="I60" s="423"/>
      <c r="J60" s="424">
        <f>SUM(D60:I60)</f>
        <v>6</v>
      </c>
      <c r="K60" s="389"/>
      <c r="L60" s="390"/>
      <c r="M60" s="390"/>
      <c r="N60" s="390"/>
      <c r="O60" s="390"/>
      <c r="P60" s="425"/>
      <c r="Q60" s="426"/>
      <c r="R60" s="427"/>
      <c r="S60" s="427"/>
      <c r="T60" s="427"/>
      <c r="U60" s="427"/>
      <c r="V60" s="428"/>
      <c r="W60" s="429"/>
      <c r="X60" s="430">
        <v>100</v>
      </c>
      <c r="Y60" s="479"/>
      <c r="Z60" s="480"/>
      <c r="AA60" s="480"/>
      <c r="AB60" s="480"/>
      <c r="AC60" s="480"/>
      <c r="AD60" s="481"/>
      <c r="AE60" s="482">
        <f>SUM(Y60:AD60)</f>
        <v>0</v>
      </c>
    </row>
    <row r="61" spans="1:32" ht="10.5" thickBot="1">
      <c r="A61" s="683">
        <v>24</v>
      </c>
      <c r="B61" s="451" t="s">
        <v>116</v>
      </c>
      <c r="C61" s="452"/>
      <c r="D61" s="241">
        <v>3</v>
      </c>
      <c r="E61" s="243"/>
      <c r="F61" s="243">
        <v>1</v>
      </c>
      <c r="G61" s="243"/>
      <c r="H61" s="154">
        <v>1</v>
      </c>
      <c r="I61" s="155"/>
      <c r="J61" s="424">
        <f>SUM(D61:I61)</f>
        <v>5</v>
      </c>
      <c r="K61" s="389"/>
      <c r="L61" s="390"/>
      <c r="M61" s="390"/>
      <c r="N61" s="390"/>
      <c r="O61" s="390"/>
      <c r="P61" s="453"/>
      <c r="Q61" s="160"/>
      <c r="R61" s="161"/>
      <c r="S61" s="161"/>
      <c r="T61" s="161"/>
      <c r="U61" s="161"/>
      <c r="V61" s="454"/>
      <c r="W61" s="468"/>
      <c r="X61" s="456"/>
      <c r="Y61" s="165"/>
      <c r="Z61" s="166"/>
      <c r="AA61" s="166"/>
      <c r="AB61" s="166"/>
      <c r="AC61" s="166"/>
      <c r="AD61" s="167"/>
      <c r="AE61" s="457"/>
      <c r="AF61" s="442">
        <f>AE62+AE63</f>
        <v>0</v>
      </c>
    </row>
    <row r="62" spans="1:31" ht="10.5" thickBot="1">
      <c r="A62" s="684"/>
      <c r="B62" s="268" t="s">
        <v>213</v>
      </c>
      <c r="C62" s="443" t="s">
        <v>89</v>
      </c>
      <c r="D62" s="215"/>
      <c r="E62" s="217"/>
      <c r="F62" s="217"/>
      <c r="G62" s="217"/>
      <c r="H62" s="172"/>
      <c r="I62" s="173"/>
      <c r="J62" s="424"/>
      <c r="K62" s="175"/>
      <c r="L62" s="176"/>
      <c r="M62" s="176"/>
      <c r="N62" s="176"/>
      <c r="O62" s="176"/>
      <c r="P62" s="177"/>
      <c r="Q62" s="175"/>
      <c r="R62" s="176"/>
      <c r="S62" s="176"/>
      <c r="T62" s="176"/>
      <c r="U62" s="176"/>
      <c r="V62" s="177"/>
      <c r="W62" s="247"/>
      <c r="X62" s="444">
        <v>47.69</v>
      </c>
      <c r="Y62" s="445"/>
      <c r="Z62" s="446"/>
      <c r="AA62" s="446"/>
      <c r="AB62" s="446"/>
      <c r="AC62" s="446"/>
      <c r="AD62" s="447"/>
      <c r="AE62" s="459">
        <f>SUM(Y62:AD62)</f>
        <v>0</v>
      </c>
    </row>
    <row r="63" spans="1:31" ht="10.5" thickBot="1">
      <c r="A63" s="685"/>
      <c r="B63" s="295" t="s">
        <v>214</v>
      </c>
      <c r="C63" s="448" t="s">
        <v>89</v>
      </c>
      <c r="D63" s="250"/>
      <c r="E63" s="251"/>
      <c r="F63" s="251"/>
      <c r="G63" s="251"/>
      <c r="H63" s="187"/>
      <c r="I63" s="188"/>
      <c r="J63" s="424"/>
      <c r="K63" s="190"/>
      <c r="L63" s="191"/>
      <c r="M63" s="191"/>
      <c r="N63" s="191"/>
      <c r="O63" s="191"/>
      <c r="P63" s="192"/>
      <c r="Q63" s="190"/>
      <c r="R63" s="191"/>
      <c r="S63" s="191"/>
      <c r="T63" s="191"/>
      <c r="U63" s="191"/>
      <c r="V63" s="192"/>
      <c r="W63" s="253"/>
      <c r="X63" s="449">
        <v>52.31</v>
      </c>
      <c r="Y63" s="445"/>
      <c r="Z63" s="446"/>
      <c r="AA63" s="446"/>
      <c r="AB63" s="446"/>
      <c r="AC63" s="446"/>
      <c r="AD63" s="447"/>
      <c r="AE63" s="450">
        <f>SUM(Y63:AD63)</f>
        <v>0</v>
      </c>
    </row>
    <row r="64" spans="1:32" ht="10.5" thickBot="1">
      <c r="A64" s="683">
        <v>25</v>
      </c>
      <c r="B64" s="517" t="s">
        <v>127</v>
      </c>
      <c r="C64" s="523"/>
      <c r="D64" s="241">
        <v>4</v>
      </c>
      <c r="E64" s="243"/>
      <c r="F64" s="243">
        <v>1</v>
      </c>
      <c r="G64" s="243"/>
      <c r="H64" s="154"/>
      <c r="I64" s="155"/>
      <c r="J64" s="424">
        <f>SUM(D64:I64)</f>
        <v>5</v>
      </c>
      <c r="K64" s="389"/>
      <c r="L64" s="390"/>
      <c r="M64" s="390"/>
      <c r="N64" s="390"/>
      <c r="O64" s="390"/>
      <c r="P64" s="453"/>
      <c r="Q64" s="160"/>
      <c r="R64" s="161"/>
      <c r="S64" s="161"/>
      <c r="T64" s="161"/>
      <c r="U64" s="161"/>
      <c r="V64" s="454"/>
      <c r="W64" s="468"/>
      <c r="X64" s="462"/>
      <c r="Y64" s="165"/>
      <c r="Z64" s="166"/>
      <c r="AA64" s="166"/>
      <c r="AB64" s="166"/>
      <c r="AC64" s="166"/>
      <c r="AD64" s="167"/>
      <c r="AE64" s="457"/>
      <c r="AF64" s="442">
        <f>AE65+AE66</f>
        <v>0</v>
      </c>
    </row>
    <row r="65" spans="1:31" ht="10.5" thickBot="1">
      <c r="A65" s="684"/>
      <c r="B65" s="268" t="s">
        <v>215</v>
      </c>
      <c r="C65" s="443" t="s">
        <v>89</v>
      </c>
      <c r="D65" s="215"/>
      <c r="E65" s="217"/>
      <c r="F65" s="217"/>
      <c r="G65" s="217"/>
      <c r="H65" s="172"/>
      <c r="I65" s="173"/>
      <c r="J65" s="424"/>
      <c r="K65" s="175"/>
      <c r="L65" s="176"/>
      <c r="M65" s="176"/>
      <c r="N65" s="176"/>
      <c r="O65" s="176"/>
      <c r="P65" s="177"/>
      <c r="Q65" s="175"/>
      <c r="R65" s="176"/>
      <c r="S65" s="176"/>
      <c r="T65" s="176"/>
      <c r="U65" s="176"/>
      <c r="V65" s="177"/>
      <c r="W65" s="247"/>
      <c r="X65" s="444">
        <v>49.05</v>
      </c>
      <c r="Y65" s="445"/>
      <c r="Z65" s="446"/>
      <c r="AA65" s="446"/>
      <c r="AB65" s="446"/>
      <c r="AC65" s="446"/>
      <c r="AD65" s="447"/>
      <c r="AE65" s="224">
        <f>SUM(Y65:AD65)</f>
        <v>0</v>
      </c>
    </row>
    <row r="66" spans="1:31" ht="10.5" thickBot="1">
      <c r="A66" s="685"/>
      <c r="B66" s="295" t="s">
        <v>216</v>
      </c>
      <c r="C66" s="448" t="s">
        <v>89</v>
      </c>
      <c r="D66" s="250"/>
      <c r="E66" s="251"/>
      <c r="F66" s="251"/>
      <c r="G66" s="251"/>
      <c r="H66" s="187"/>
      <c r="I66" s="188"/>
      <c r="J66" s="424"/>
      <c r="K66" s="190"/>
      <c r="L66" s="191"/>
      <c r="M66" s="191"/>
      <c r="N66" s="191"/>
      <c r="O66" s="191"/>
      <c r="P66" s="192"/>
      <c r="Q66" s="190"/>
      <c r="R66" s="191"/>
      <c r="S66" s="191"/>
      <c r="T66" s="191"/>
      <c r="U66" s="191"/>
      <c r="V66" s="192"/>
      <c r="W66" s="253"/>
      <c r="X66" s="449">
        <v>50.95</v>
      </c>
      <c r="Y66" s="445"/>
      <c r="Z66" s="446"/>
      <c r="AA66" s="446"/>
      <c r="AB66" s="446"/>
      <c r="AC66" s="446"/>
      <c r="AD66" s="447"/>
      <c r="AE66" s="318">
        <f>SUM(Y66:AD66)</f>
        <v>0</v>
      </c>
    </row>
    <row r="67" spans="1:31" ht="10.5" thickBot="1">
      <c r="A67" s="401">
        <v>26</v>
      </c>
      <c r="B67" s="420" t="s">
        <v>217</v>
      </c>
      <c r="C67" s="421" t="s">
        <v>89</v>
      </c>
      <c r="D67" s="376">
        <v>4</v>
      </c>
      <c r="E67" s="377"/>
      <c r="F67" s="377">
        <v>1</v>
      </c>
      <c r="G67" s="377"/>
      <c r="H67" s="422"/>
      <c r="I67" s="423"/>
      <c r="J67" s="424">
        <f>SUM(D67:I67)</f>
        <v>5</v>
      </c>
      <c r="K67" s="389"/>
      <c r="L67" s="390"/>
      <c r="M67" s="390"/>
      <c r="N67" s="390"/>
      <c r="O67" s="390"/>
      <c r="P67" s="425"/>
      <c r="Q67" s="426"/>
      <c r="R67" s="427"/>
      <c r="S67" s="427"/>
      <c r="T67" s="427"/>
      <c r="U67" s="427"/>
      <c r="V67" s="428"/>
      <c r="W67" s="429"/>
      <c r="X67" s="430">
        <v>100</v>
      </c>
      <c r="Y67" s="479"/>
      <c r="Z67" s="480"/>
      <c r="AA67" s="480"/>
      <c r="AB67" s="480"/>
      <c r="AC67" s="480"/>
      <c r="AD67" s="481"/>
      <c r="AE67" s="524">
        <f>SUM(Y67:AD67)</f>
        <v>0</v>
      </c>
    </row>
    <row r="68" spans="1:31" ht="10.5" thickBot="1">
      <c r="A68" s="373">
        <v>27</v>
      </c>
      <c r="B68" s="420" t="s">
        <v>218</v>
      </c>
      <c r="C68" s="421" t="s">
        <v>89</v>
      </c>
      <c r="D68" s="376">
        <v>3</v>
      </c>
      <c r="E68" s="377"/>
      <c r="F68" s="377">
        <v>1</v>
      </c>
      <c r="G68" s="377"/>
      <c r="H68" s="422">
        <v>1</v>
      </c>
      <c r="I68" s="423"/>
      <c r="J68" s="424">
        <f>SUM(D68:I68)</f>
        <v>5</v>
      </c>
      <c r="K68" s="389"/>
      <c r="L68" s="390"/>
      <c r="M68" s="390"/>
      <c r="N68" s="390"/>
      <c r="O68" s="390"/>
      <c r="P68" s="425"/>
      <c r="Q68" s="426"/>
      <c r="R68" s="427"/>
      <c r="S68" s="427"/>
      <c r="T68" s="427"/>
      <c r="U68" s="427"/>
      <c r="V68" s="428"/>
      <c r="W68" s="429"/>
      <c r="X68" s="430">
        <v>100</v>
      </c>
      <c r="Y68" s="479"/>
      <c r="Z68" s="480"/>
      <c r="AA68" s="480"/>
      <c r="AB68" s="480"/>
      <c r="AC68" s="480"/>
      <c r="AD68" s="481"/>
      <c r="AE68" s="482">
        <f>SUM(Y68:AD68)</f>
        <v>0</v>
      </c>
    </row>
    <row r="69" spans="1:32" ht="10.5" thickBot="1">
      <c r="A69" s="704">
        <v>28</v>
      </c>
      <c r="B69" s="505" t="s">
        <v>26</v>
      </c>
      <c r="C69" s="506"/>
      <c r="D69" s="241">
        <v>4</v>
      </c>
      <c r="E69" s="243"/>
      <c r="F69" s="243">
        <v>1</v>
      </c>
      <c r="G69" s="243"/>
      <c r="H69" s="154"/>
      <c r="I69" s="155"/>
      <c r="J69" s="424">
        <f>SUM(D69:I69)</f>
        <v>5</v>
      </c>
      <c r="K69" s="389"/>
      <c r="L69" s="390"/>
      <c r="M69" s="390"/>
      <c r="N69" s="390"/>
      <c r="O69" s="390"/>
      <c r="P69" s="453"/>
      <c r="Q69" s="206"/>
      <c r="R69" s="207"/>
      <c r="S69" s="207"/>
      <c r="T69" s="207"/>
      <c r="U69" s="207"/>
      <c r="V69" s="438"/>
      <c r="W69" s="468"/>
      <c r="X69" s="456"/>
      <c r="Y69" s="165"/>
      <c r="Z69" s="166"/>
      <c r="AA69" s="166"/>
      <c r="AB69" s="166"/>
      <c r="AC69" s="166"/>
      <c r="AD69" s="167"/>
      <c r="AE69" s="457"/>
      <c r="AF69" s="442"/>
    </row>
    <row r="70" spans="1:31" ht="10.5" thickBot="1">
      <c r="A70" s="702"/>
      <c r="B70" s="247" t="s">
        <v>219</v>
      </c>
      <c r="C70" s="525" t="s">
        <v>89</v>
      </c>
      <c r="D70" s="215"/>
      <c r="E70" s="217"/>
      <c r="F70" s="217"/>
      <c r="G70" s="217"/>
      <c r="H70" s="172"/>
      <c r="I70" s="173"/>
      <c r="J70" s="424"/>
      <c r="K70" s="175"/>
      <c r="L70" s="176"/>
      <c r="M70" s="176"/>
      <c r="N70" s="176"/>
      <c r="O70" s="176"/>
      <c r="P70" s="177"/>
      <c r="Q70" s="175"/>
      <c r="R70" s="176"/>
      <c r="S70" s="176"/>
      <c r="T70" s="176"/>
      <c r="U70" s="176"/>
      <c r="V70" s="177"/>
      <c r="W70" s="247"/>
      <c r="X70" s="444">
        <v>62.35</v>
      </c>
      <c r="Y70" s="445"/>
      <c r="Z70" s="446"/>
      <c r="AA70" s="446"/>
      <c r="AB70" s="446"/>
      <c r="AC70" s="446"/>
      <c r="AD70" s="447"/>
      <c r="AE70" s="459">
        <v>0</v>
      </c>
    </row>
    <row r="71" spans="1:31" ht="10.5" thickBot="1">
      <c r="A71" s="703"/>
      <c r="B71" s="253" t="s">
        <v>220</v>
      </c>
      <c r="C71" s="526" t="s">
        <v>89</v>
      </c>
      <c r="D71" s="250"/>
      <c r="E71" s="251"/>
      <c r="F71" s="251"/>
      <c r="G71" s="251"/>
      <c r="H71" s="187"/>
      <c r="I71" s="188"/>
      <c r="J71" s="424"/>
      <c r="K71" s="190"/>
      <c r="L71" s="191"/>
      <c r="M71" s="191"/>
      <c r="N71" s="191"/>
      <c r="O71" s="191"/>
      <c r="P71" s="192"/>
      <c r="Q71" s="231"/>
      <c r="R71" s="232"/>
      <c r="S71" s="232"/>
      <c r="T71" s="232"/>
      <c r="U71" s="232"/>
      <c r="V71" s="233"/>
      <c r="W71" s="253"/>
      <c r="X71" s="449">
        <v>37.65</v>
      </c>
      <c r="Y71" s="445"/>
      <c r="Z71" s="446"/>
      <c r="AA71" s="446"/>
      <c r="AB71" s="191"/>
      <c r="AC71" s="446"/>
      <c r="AD71" s="447"/>
      <c r="AE71" s="450">
        <f>SUM(Y71:AD71)</f>
        <v>0</v>
      </c>
    </row>
    <row r="72" spans="1:31" ht="10.5" thickBot="1">
      <c r="A72" s="401">
        <v>29</v>
      </c>
      <c r="B72" s="420" t="s">
        <v>221</v>
      </c>
      <c r="C72" s="421" t="s">
        <v>89</v>
      </c>
      <c r="D72" s="376"/>
      <c r="E72" s="377">
        <v>4</v>
      </c>
      <c r="F72" s="377">
        <v>1</v>
      </c>
      <c r="G72" s="377"/>
      <c r="H72" s="422"/>
      <c r="I72" s="423"/>
      <c r="J72" s="424">
        <f>SUM(D72:I72)</f>
        <v>5</v>
      </c>
      <c r="K72" s="389"/>
      <c r="L72" s="390"/>
      <c r="M72" s="390"/>
      <c r="N72" s="390"/>
      <c r="O72" s="390"/>
      <c r="P72" s="425"/>
      <c r="Q72" s="426"/>
      <c r="R72" s="427"/>
      <c r="S72" s="427"/>
      <c r="T72" s="427"/>
      <c r="U72" s="427"/>
      <c r="V72" s="428"/>
      <c r="W72" s="429"/>
      <c r="X72" s="430">
        <v>100</v>
      </c>
      <c r="Y72" s="479"/>
      <c r="Z72" s="480"/>
      <c r="AA72" s="480"/>
      <c r="AB72" s="480"/>
      <c r="AC72" s="480"/>
      <c r="AD72" s="481"/>
      <c r="AE72" s="482">
        <f>SUM(Y72:AD72)</f>
        <v>0</v>
      </c>
    </row>
    <row r="73" spans="1:31" ht="10.5" thickBot="1">
      <c r="A73" s="401">
        <v>30</v>
      </c>
      <c r="B73" s="420" t="s">
        <v>222</v>
      </c>
      <c r="C73" s="421" t="s">
        <v>89</v>
      </c>
      <c r="D73" s="376">
        <v>3</v>
      </c>
      <c r="E73" s="377"/>
      <c r="F73" s="377">
        <v>1</v>
      </c>
      <c r="G73" s="377"/>
      <c r="H73" s="422">
        <v>1</v>
      </c>
      <c r="I73" s="423"/>
      <c r="J73" s="424">
        <f>SUM(D73:I73)</f>
        <v>5</v>
      </c>
      <c r="K73" s="389"/>
      <c r="L73" s="390"/>
      <c r="M73" s="390"/>
      <c r="N73" s="390"/>
      <c r="O73" s="390"/>
      <c r="P73" s="425"/>
      <c r="Q73" s="426"/>
      <c r="R73" s="427"/>
      <c r="S73" s="427"/>
      <c r="T73" s="427"/>
      <c r="U73" s="427"/>
      <c r="V73" s="428"/>
      <c r="W73" s="429"/>
      <c r="X73" s="430">
        <v>100</v>
      </c>
      <c r="Y73" s="479"/>
      <c r="Z73" s="480"/>
      <c r="AA73" s="480"/>
      <c r="AB73" s="480"/>
      <c r="AC73" s="480"/>
      <c r="AD73" s="481"/>
      <c r="AE73" s="482">
        <f>SUM(Y73:AD73)</f>
        <v>0</v>
      </c>
    </row>
    <row r="74" spans="1:32" ht="10.5" thickBot="1">
      <c r="A74" s="683">
        <v>31</v>
      </c>
      <c r="B74" s="451" t="s">
        <v>27</v>
      </c>
      <c r="C74" s="452"/>
      <c r="D74" s="241">
        <v>3</v>
      </c>
      <c r="E74" s="243"/>
      <c r="F74" s="153">
        <v>2</v>
      </c>
      <c r="G74" s="153"/>
      <c r="H74" s="154"/>
      <c r="I74" s="155"/>
      <c r="J74" s="424">
        <f>SUM(D74:I74)</f>
        <v>5</v>
      </c>
      <c r="K74" s="389"/>
      <c r="L74" s="390"/>
      <c r="M74" s="390"/>
      <c r="N74" s="390"/>
      <c r="O74" s="390"/>
      <c r="P74" s="453"/>
      <c r="Q74" s="160"/>
      <c r="R74" s="161"/>
      <c r="S74" s="161"/>
      <c r="T74" s="161"/>
      <c r="U74" s="161"/>
      <c r="V74" s="454"/>
      <c r="W74" s="468"/>
      <c r="X74" s="456"/>
      <c r="Y74" s="165"/>
      <c r="Z74" s="166"/>
      <c r="AA74" s="166"/>
      <c r="AB74" s="166"/>
      <c r="AC74" s="166"/>
      <c r="AD74" s="167"/>
      <c r="AE74" s="457"/>
      <c r="AF74" s="442">
        <f>AE75+AE76</f>
        <v>0</v>
      </c>
    </row>
    <row r="75" spans="1:31" ht="10.5" thickBot="1">
      <c r="A75" s="684"/>
      <c r="B75" s="268" t="s">
        <v>223</v>
      </c>
      <c r="C75" s="443" t="s">
        <v>89</v>
      </c>
      <c r="D75" s="215"/>
      <c r="E75" s="217"/>
      <c r="F75" s="217"/>
      <c r="G75" s="217"/>
      <c r="H75" s="172"/>
      <c r="I75" s="173"/>
      <c r="J75" s="424"/>
      <c r="K75" s="175"/>
      <c r="L75" s="176"/>
      <c r="M75" s="176"/>
      <c r="N75" s="176"/>
      <c r="O75" s="176"/>
      <c r="P75" s="177"/>
      <c r="Q75" s="175"/>
      <c r="R75" s="176"/>
      <c r="S75" s="176"/>
      <c r="T75" s="176"/>
      <c r="U75" s="176"/>
      <c r="V75" s="177"/>
      <c r="W75" s="247"/>
      <c r="X75" s="444">
        <v>50.11</v>
      </c>
      <c r="Y75" s="445"/>
      <c r="Z75" s="446"/>
      <c r="AA75" s="446"/>
      <c r="AB75" s="446"/>
      <c r="AC75" s="446"/>
      <c r="AD75" s="447"/>
      <c r="AE75" s="459">
        <f>SUM(Y75:AD75)</f>
        <v>0</v>
      </c>
    </row>
    <row r="76" spans="1:31" ht="10.5" thickBot="1">
      <c r="A76" s="685"/>
      <c r="B76" s="295" t="s">
        <v>224</v>
      </c>
      <c r="C76" s="448" t="s">
        <v>89</v>
      </c>
      <c r="D76" s="250"/>
      <c r="E76" s="251"/>
      <c r="F76" s="186"/>
      <c r="G76" s="251"/>
      <c r="H76" s="187"/>
      <c r="I76" s="188"/>
      <c r="J76" s="424"/>
      <c r="K76" s="190"/>
      <c r="L76" s="191"/>
      <c r="M76" s="191"/>
      <c r="N76" s="191"/>
      <c r="O76" s="191"/>
      <c r="P76" s="192"/>
      <c r="Q76" s="190"/>
      <c r="R76" s="191"/>
      <c r="S76" s="191"/>
      <c r="T76" s="191"/>
      <c r="U76" s="191"/>
      <c r="V76" s="192"/>
      <c r="W76" s="253"/>
      <c r="X76" s="449">
        <v>49.89</v>
      </c>
      <c r="Y76" s="445"/>
      <c r="Z76" s="446"/>
      <c r="AA76" s="446"/>
      <c r="AB76" s="446"/>
      <c r="AC76" s="446"/>
      <c r="AD76" s="447"/>
      <c r="AE76" s="450">
        <f>SUM(Y76:AD76)</f>
        <v>0</v>
      </c>
    </row>
    <row r="77" spans="1:32" ht="10.5" thickBot="1">
      <c r="A77" s="704">
        <v>32</v>
      </c>
      <c r="B77" s="505" t="s">
        <v>108</v>
      </c>
      <c r="C77" s="506"/>
      <c r="D77" s="241">
        <v>4</v>
      </c>
      <c r="E77" s="243"/>
      <c r="F77" s="243"/>
      <c r="G77" s="243"/>
      <c r="H77" s="154">
        <v>1</v>
      </c>
      <c r="I77" s="155"/>
      <c r="J77" s="424">
        <f>SUM(D77:I77)</f>
        <v>5</v>
      </c>
      <c r="K77" s="389"/>
      <c r="L77" s="390"/>
      <c r="M77" s="390"/>
      <c r="N77" s="390"/>
      <c r="O77" s="390"/>
      <c r="P77" s="453"/>
      <c r="Q77" s="160"/>
      <c r="R77" s="161"/>
      <c r="S77" s="161"/>
      <c r="T77" s="161"/>
      <c r="U77" s="161"/>
      <c r="V77" s="454"/>
      <c r="W77" s="468"/>
      <c r="X77" s="456"/>
      <c r="Y77" s="165"/>
      <c r="Z77" s="166"/>
      <c r="AA77" s="166"/>
      <c r="AB77" s="166"/>
      <c r="AC77" s="166"/>
      <c r="AD77" s="167"/>
      <c r="AE77" s="457"/>
      <c r="AF77" s="442">
        <f>AE78+AE79</f>
        <v>0</v>
      </c>
    </row>
    <row r="78" spans="1:31" ht="10.5" thickBot="1">
      <c r="A78" s="702"/>
      <c r="B78" s="247" t="s">
        <v>225</v>
      </c>
      <c r="C78" s="525" t="s">
        <v>89</v>
      </c>
      <c r="D78" s="215"/>
      <c r="E78" s="217"/>
      <c r="F78" s="217"/>
      <c r="G78" s="217"/>
      <c r="H78" s="172"/>
      <c r="I78" s="173"/>
      <c r="J78" s="424"/>
      <c r="K78" s="175"/>
      <c r="L78" s="176"/>
      <c r="M78" s="176"/>
      <c r="N78" s="176"/>
      <c r="O78" s="176"/>
      <c r="P78" s="177"/>
      <c r="Q78" s="175"/>
      <c r="R78" s="176"/>
      <c r="S78" s="176"/>
      <c r="T78" s="176"/>
      <c r="U78" s="176"/>
      <c r="V78" s="177"/>
      <c r="W78" s="247"/>
      <c r="X78" s="444">
        <v>49.96</v>
      </c>
      <c r="Y78" s="445"/>
      <c r="Z78" s="446"/>
      <c r="AA78" s="446"/>
      <c r="AB78" s="446"/>
      <c r="AC78" s="446"/>
      <c r="AD78" s="447"/>
      <c r="AE78" s="459">
        <f>SUM(Y78:AD78)</f>
        <v>0</v>
      </c>
    </row>
    <row r="79" spans="1:31" ht="10.5" thickBot="1">
      <c r="A79" s="703"/>
      <c r="B79" s="253" t="s">
        <v>226</v>
      </c>
      <c r="C79" s="526" t="s">
        <v>89</v>
      </c>
      <c r="D79" s="250"/>
      <c r="E79" s="251"/>
      <c r="F79" s="251"/>
      <c r="G79" s="251"/>
      <c r="H79" s="187"/>
      <c r="I79" s="188"/>
      <c r="J79" s="424"/>
      <c r="K79" s="190"/>
      <c r="L79" s="191"/>
      <c r="M79" s="191"/>
      <c r="N79" s="191"/>
      <c r="O79" s="191"/>
      <c r="P79" s="192"/>
      <c r="Q79" s="190"/>
      <c r="R79" s="191"/>
      <c r="S79" s="191"/>
      <c r="T79" s="191"/>
      <c r="U79" s="191"/>
      <c r="V79" s="192"/>
      <c r="W79" s="253"/>
      <c r="X79" s="449">
        <v>50.04</v>
      </c>
      <c r="Y79" s="445"/>
      <c r="Z79" s="446"/>
      <c r="AA79" s="446"/>
      <c r="AB79" s="446"/>
      <c r="AC79" s="446"/>
      <c r="AD79" s="447"/>
      <c r="AE79" s="450">
        <f>SUM(Y79:AD79)</f>
        <v>0</v>
      </c>
    </row>
    <row r="80" spans="1:32" ht="10.5" thickBot="1">
      <c r="A80" s="704">
        <v>33</v>
      </c>
      <c r="B80" s="505" t="s">
        <v>109</v>
      </c>
      <c r="C80" s="506"/>
      <c r="D80" s="241">
        <v>3</v>
      </c>
      <c r="E80" s="243"/>
      <c r="F80" s="243">
        <v>3</v>
      </c>
      <c r="G80" s="243"/>
      <c r="H80" s="154"/>
      <c r="I80" s="155"/>
      <c r="J80" s="424">
        <f>SUM(D80:I80)</f>
        <v>6</v>
      </c>
      <c r="K80" s="389"/>
      <c r="L80" s="390"/>
      <c r="M80" s="390"/>
      <c r="N80" s="390"/>
      <c r="O80" s="390"/>
      <c r="P80" s="453"/>
      <c r="Q80" s="160"/>
      <c r="R80" s="161"/>
      <c r="S80" s="161"/>
      <c r="T80" s="161"/>
      <c r="U80" s="161"/>
      <c r="V80" s="454"/>
      <c r="W80" s="468"/>
      <c r="X80" s="456"/>
      <c r="Y80" s="165"/>
      <c r="Z80" s="166"/>
      <c r="AA80" s="166"/>
      <c r="AB80" s="166"/>
      <c r="AC80" s="166"/>
      <c r="AD80" s="167"/>
      <c r="AE80" s="457"/>
      <c r="AF80" s="442"/>
    </row>
    <row r="81" spans="1:31" ht="10.5" thickBot="1">
      <c r="A81" s="702"/>
      <c r="B81" s="247" t="s">
        <v>110</v>
      </c>
      <c r="C81" s="525" t="s">
        <v>89</v>
      </c>
      <c r="D81" s="215"/>
      <c r="E81" s="217"/>
      <c r="F81" s="217"/>
      <c r="G81" s="217"/>
      <c r="H81" s="172"/>
      <c r="I81" s="173"/>
      <c r="J81" s="424"/>
      <c r="K81" s="175"/>
      <c r="L81" s="176"/>
      <c r="M81" s="176"/>
      <c r="N81" s="176"/>
      <c r="O81" s="176"/>
      <c r="P81" s="177"/>
      <c r="Q81" s="175"/>
      <c r="R81" s="176"/>
      <c r="S81" s="176"/>
      <c r="T81" s="176"/>
      <c r="U81" s="176"/>
      <c r="V81" s="177"/>
      <c r="W81" s="247"/>
      <c r="X81" s="444">
        <v>49.53</v>
      </c>
      <c r="Y81" s="445"/>
      <c r="Z81" s="446"/>
      <c r="AA81" s="446"/>
      <c r="AB81" s="446"/>
      <c r="AC81" s="446"/>
      <c r="AD81" s="447"/>
      <c r="AE81" s="459">
        <v>0</v>
      </c>
    </row>
    <row r="82" spans="1:31" ht="10.5" thickBot="1">
      <c r="A82" s="703"/>
      <c r="B82" s="253" t="s">
        <v>227</v>
      </c>
      <c r="C82" s="526" t="s">
        <v>89</v>
      </c>
      <c r="D82" s="250"/>
      <c r="E82" s="251"/>
      <c r="F82" s="251"/>
      <c r="G82" s="251"/>
      <c r="H82" s="187"/>
      <c r="I82" s="188"/>
      <c r="J82" s="424"/>
      <c r="K82" s="190"/>
      <c r="L82" s="191"/>
      <c r="M82" s="191"/>
      <c r="N82" s="191"/>
      <c r="O82" s="191"/>
      <c r="P82" s="192"/>
      <c r="Q82" s="190"/>
      <c r="R82" s="191"/>
      <c r="S82" s="191"/>
      <c r="T82" s="191"/>
      <c r="U82" s="191"/>
      <c r="V82" s="192"/>
      <c r="W82" s="253"/>
      <c r="X82" s="449">
        <v>50.47</v>
      </c>
      <c r="Y82" s="445"/>
      <c r="Z82" s="446"/>
      <c r="AA82" s="446"/>
      <c r="AB82" s="446"/>
      <c r="AC82" s="446"/>
      <c r="AD82" s="447"/>
      <c r="AE82" s="450">
        <v>0</v>
      </c>
    </row>
    <row r="83" spans="1:31" ht="10.5" thickBot="1">
      <c r="A83" s="373">
        <v>34</v>
      </c>
      <c r="B83" s="420" t="s">
        <v>228</v>
      </c>
      <c r="C83" s="421" t="s">
        <v>89</v>
      </c>
      <c r="D83" s="376">
        <v>3</v>
      </c>
      <c r="E83" s="377"/>
      <c r="F83" s="377">
        <v>1</v>
      </c>
      <c r="G83" s="377"/>
      <c r="H83" s="422">
        <v>1</v>
      </c>
      <c r="I83" s="423"/>
      <c r="J83" s="424">
        <f>SUM(D83:I83)</f>
        <v>5</v>
      </c>
      <c r="K83" s="389"/>
      <c r="L83" s="390"/>
      <c r="M83" s="390"/>
      <c r="N83" s="390"/>
      <c r="O83" s="390"/>
      <c r="P83" s="425"/>
      <c r="Q83" s="426"/>
      <c r="R83" s="427"/>
      <c r="S83" s="427"/>
      <c r="T83" s="427"/>
      <c r="U83" s="427"/>
      <c r="V83" s="428"/>
      <c r="W83" s="429"/>
      <c r="X83" s="430">
        <v>100</v>
      </c>
      <c r="Y83" s="479"/>
      <c r="Z83" s="480"/>
      <c r="AA83" s="480"/>
      <c r="AB83" s="480"/>
      <c r="AC83" s="480"/>
      <c r="AD83" s="481"/>
      <c r="AE83" s="482">
        <f>SUM(Y83:AD83)</f>
        <v>0</v>
      </c>
    </row>
    <row r="84" spans="1:31" ht="10.5" thickBot="1">
      <c r="A84" s="373">
        <v>35</v>
      </c>
      <c r="B84" s="420" t="s">
        <v>229</v>
      </c>
      <c r="C84" s="421" t="s">
        <v>89</v>
      </c>
      <c r="D84" s="376">
        <v>3</v>
      </c>
      <c r="E84" s="377"/>
      <c r="F84" s="377">
        <v>2</v>
      </c>
      <c r="G84" s="377"/>
      <c r="H84" s="422"/>
      <c r="I84" s="423"/>
      <c r="J84" s="424">
        <f>SUM(D84:I84)</f>
        <v>5</v>
      </c>
      <c r="K84" s="389"/>
      <c r="L84" s="390"/>
      <c r="M84" s="390"/>
      <c r="N84" s="390"/>
      <c r="O84" s="390"/>
      <c r="P84" s="425"/>
      <c r="Q84" s="426"/>
      <c r="R84" s="427"/>
      <c r="S84" s="427"/>
      <c r="T84" s="427"/>
      <c r="U84" s="427"/>
      <c r="V84" s="428"/>
      <c r="W84" s="429"/>
      <c r="X84" s="430">
        <v>100</v>
      </c>
      <c r="Y84" s="479"/>
      <c r="Z84" s="480"/>
      <c r="AA84" s="480"/>
      <c r="AB84" s="480"/>
      <c r="AC84" s="480"/>
      <c r="AD84" s="481"/>
      <c r="AE84" s="482">
        <f>SUM(Y84:AD84)</f>
        <v>0</v>
      </c>
    </row>
    <row r="85" spans="1:31" ht="10.5" thickBot="1">
      <c r="A85" s="401">
        <v>36</v>
      </c>
      <c r="B85" s="402" t="s">
        <v>230</v>
      </c>
      <c r="C85" s="464" t="s">
        <v>89</v>
      </c>
      <c r="D85" s="376">
        <v>2</v>
      </c>
      <c r="E85" s="377"/>
      <c r="F85" s="377">
        <v>2</v>
      </c>
      <c r="G85" s="377"/>
      <c r="H85" s="422">
        <v>1</v>
      </c>
      <c r="I85" s="423"/>
      <c r="J85" s="424">
        <f>SUM(D85:I85)</f>
        <v>5</v>
      </c>
      <c r="K85" s="389"/>
      <c r="L85" s="390"/>
      <c r="M85" s="390"/>
      <c r="N85" s="390"/>
      <c r="O85" s="390"/>
      <c r="P85" s="425"/>
      <c r="Q85" s="426"/>
      <c r="R85" s="427"/>
      <c r="S85" s="427"/>
      <c r="T85" s="427"/>
      <c r="U85" s="427"/>
      <c r="V85" s="428"/>
      <c r="W85" s="429"/>
      <c r="X85" s="430">
        <v>100</v>
      </c>
      <c r="Y85" s="479"/>
      <c r="Z85" s="480"/>
      <c r="AA85" s="480"/>
      <c r="AB85" s="480"/>
      <c r="AC85" s="480"/>
      <c r="AD85" s="481"/>
      <c r="AE85" s="482">
        <f>SUM(Y85:AD85)</f>
        <v>0</v>
      </c>
    </row>
    <row r="86" spans="1:31" ht="10.5" thickBot="1">
      <c r="A86" s="373">
        <v>37</v>
      </c>
      <c r="B86" s="420" t="s">
        <v>231</v>
      </c>
      <c r="C86" s="421" t="s">
        <v>89</v>
      </c>
      <c r="D86" s="376">
        <v>4</v>
      </c>
      <c r="E86" s="377"/>
      <c r="F86" s="377">
        <v>2</v>
      </c>
      <c r="G86" s="377"/>
      <c r="H86" s="422"/>
      <c r="I86" s="423"/>
      <c r="J86" s="424">
        <f>SUM(D86:I86)</f>
        <v>6</v>
      </c>
      <c r="K86" s="389"/>
      <c r="L86" s="390"/>
      <c r="M86" s="390"/>
      <c r="N86" s="390"/>
      <c r="O86" s="390"/>
      <c r="P86" s="425"/>
      <c r="Q86" s="426"/>
      <c r="R86" s="427"/>
      <c r="S86" s="427"/>
      <c r="T86" s="427"/>
      <c r="U86" s="427"/>
      <c r="V86" s="428"/>
      <c r="W86" s="429"/>
      <c r="X86" s="430">
        <v>100</v>
      </c>
      <c r="Y86" s="479"/>
      <c r="Z86" s="480"/>
      <c r="AA86" s="480"/>
      <c r="AB86" s="480"/>
      <c r="AC86" s="480"/>
      <c r="AD86" s="481"/>
      <c r="AE86" s="482">
        <f>SUM(Y86:AD86)</f>
        <v>0</v>
      </c>
    </row>
    <row r="87" spans="1:32" ht="10.5" thickBot="1">
      <c r="A87" s="683">
        <v>38</v>
      </c>
      <c r="B87" s="527" t="s">
        <v>121</v>
      </c>
      <c r="C87" s="528"/>
      <c r="D87" s="241">
        <v>11</v>
      </c>
      <c r="E87" s="243"/>
      <c r="F87" s="243">
        <v>1</v>
      </c>
      <c r="G87" s="243"/>
      <c r="H87" s="154">
        <v>1</v>
      </c>
      <c r="I87" s="155"/>
      <c r="J87" s="424">
        <f>SUM(D87:I87)</f>
        <v>13</v>
      </c>
      <c r="K87" s="389"/>
      <c r="L87" s="390"/>
      <c r="M87" s="390"/>
      <c r="N87" s="390"/>
      <c r="O87" s="390"/>
      <c r="P87" s="453"/>
      <c r="Q87" s="160"/>
      <c r="R87" s="161"/>
      <c r="S87" s="161"/>
      <c r="T87" s="161"/>
      <c r="U87" s="161"/>
      <c r="V87" s="454"/>
      <c r="W87" s="489"/>
      <c r="X87" s="456"/>
      <c r="Y87" s="165"/>
      <c r="Z87" s="166"/>
      <c r="AA87" s="166"/>
      <c r="AB87" s="166"/>
      <c r="AC87" s="166"/>
      <c r="AD87" s="167"/>
      <c r="AE87" s="457"/>
      <c r="AF87" s="442"/>
    </row>
    <row r="88" spans="1:31" ht="17.25" thickBot="1">
      <c r="A88" s="684"/>
      <c r="B88" s="529" t="s">
        <v>232</v>
      </c>
      <c r="C88" s="530"/>
      <c r="D88" s="215"/>
      <c r="E88" s="217"/>
      <c r="F88" s="217"/>
      <c r="G88" s="217"/>
      <c r="H88" s="172"/>
      <c r="I88" s="173"/>
      <c r="J88" s="424"/>
      <c r="K88" s="175"/>
      <c r="L88" s="176"/>
      <c r="M88" s="176"/>
      <c r="N88" s="176"/>
      <c r="O88" s="176"/>
      <c r="P88" s="177"/>
      <c r="Q88" s="175"/>
      <c r="R88" s="176"/>
      <c r="S88" s="176"/>
      <c r="T88" s="176"/>
      <c r="U88" s="176"/>
      <c r="V88" s="177"/>
      <c r="W88" s="247"/>
      <c r="X88" s="458">
        <v>32</v>
      </c>
      <c r="Y88" s="445"/>
      <c r="Z88" s="446"/>
      <c r="AA88" s="446"/>
      <c r="AB88" s="446"/>
      <c r="AC88" s="446"/>
      <c r="AD88" s="447"/>
      <c r="AE88" s="459">
        <f>SUM(Y88:AD88)</f>
        <v>0</v>
      </c>
    </row>
    <row r="89" spans="1:31" ht="17.25" thickBot="1">
      <c r="A89" s="684"/>
      <c r="B89" s="529" t="s">
        <v>233</v>
      </c>
      <c r="C89" s="530"/>
      <c r="D89" s="215"/>
      <c r="E89" s="217"/>
      <c r="F89" s="217"/>
      <c r="G89" s="217"/>
      <c r="H89" s="172"/>
      <c r="I89" s="173"/>
      <c r="J89" s="424"/>
      <c r="K89" s="175"/>
      <c r="L89" s="176"/>
      <c r="M89" s="176"/>
      <c r="N89" s="176"/>
      <c r="O89" s="176"/>
      <c r="P89" s="177"/>
      <c r="Q89" s="175"/>
      <c r="R89" s="176"/>
      <c r="S89" s="176"/>
      <c r="T89" s="176"/>
      <c r="U89" s="176"/>
      <c r="V89" s="177"/>
      <c r="W89" s="247"/>
      <c r="X89" s="458">
        <v>34.71</v>
      </c>
      <c r="Y89" s="445"/>
      <c r="Z89" s="446"/>
      <c r="AA89" s="446"/>
      <c r="AB89" s="446"/>
      <c r="AC89" s="446"/>
      <c r="AD89" s="447"/>
      <c r="AE89" s="459">
        <v>0</v>
      </c>
    </row>
    <row r="90" spans="1:31" ht="10.5" thickBot="1">
      <c r="A90" s="684"/>
      <c r="B90" s="268" t="s">
        <v>234</v>
      </c>
      <c r="C90" s="443" t="s">
        <v>89</v>
      </c>
      <c r="D90" s="215"/>
      <c r="E90" s="217"/>
      <c r="F90" s="217"/>
      <c r="G90" s="217"/>
      <c r="H90" s="172"/>
      <c r="I90" s="173"/>
      <c r="J90" s="424"/>
      <c r="K90" s="175"/>
      <c r="L90" s="176"/>
      <c r="M90" s="176"/>
      <c r="N90" s="176"/>
      <c r="O90" s="176"/>
      <c r="P90" s="177"/>
      <c r="Q90" s="175"/>
      <c r="R90" s="176"/>
      <c r="S90" s="176"/>
      <c r="T90" s="176"/>
      <c r="U90" s="176"/>
      <c r="V90" s="177"/>
      <c r="W90" s="247"/>
      <c r="X90" s="458">
        <v>10.52</v>
      </c>
      <c r="Y90" s="445"/>
      <c r="Z90" s="446"/>
      <c r="AA90" s="446"/>
      <c r="AB90" s="446"/>
      <c r="AC90" s="446"/>
      <c r="AD90" s="447"/>
      <c r="AE90" s="459">
        <f>SUM(Y90:AD90)</f>
        <v>0</v>
      </c>
    </row>
    <row r="91" spans="1:31" ht="10.5" thickBot="1">
      <c r="A91" s="684"/>
      <c r="B91" s="268" t="s">
        <v>235</v>
      </c>
      <c r="C91" s="443" t="s">
        <v>89</v>
      </c>
      <c r="D91" s="215"/>
      <c r="E91" s="217"/>
      <c r="F91" s="217"/>
      <c r="G91" s="217"/>
      <c r="H91" s="172"/>
      <c r="I91" s="173"/>
      <c r="J91" s="424"/>
      <c r="K91" s="175"/>
      <c r="L91" s="176"/>
      <c r="M91" s="176"/>
      <c r="N91" s="176"/>
      <c r="O91" s="176"/>
      <c r="P91" s="177"/>
      <c r="Q91" s="175"/>
      <c r="R91" s="176"/>
      <c r="S91" s="176"/>
      <c r="T91" s="176"/>
      <c r="U91" s="176"/>
      <c r="V91" s="177"/>
      <c r="W91" s="247"/>
      <c r="X91" s="458">
        <v>10.54</v>
      </c>
      <c r="Y91" s="445"/>
      <c r="Z91" s="446"/>
      <c r="AA91" s="446"/>
      <c r="AB91" s="446"/>
      <c r="AC91" s="446"/>
      <c r="AD91" s="447"/>
      <c r="AE91" s="459">
        <v>0</v>
      </c>
    </row>
    <row r="92" spans="1:31" ht="10.5" thickBot="1">
      <c r="A92" s="685"/>
      <c r="B92" s="531" t="s">
        <v>236</v>
      </c>
      <c r="C92" s="532" t="s">
        <v>89</v>
      </c>
      <c r="D92" s="250"/>
      <c r="E92" s="251"/>
      <c r="F92" s="251"/>
      <c r="G92" s="251"/>
      <c r="H92" s="187"/>
      <c r="I92" s="188"/>
      <c r="J92" s="424"/>
      <c r="K92" s="190"/>
      <c r="L92" s="191"/>
      <c r="M92" s="191"/>
      <c r="N92" s="191"/>
      <c r="O92" s="191"/>
      <c r="P92" s="192"/>
      <c r="Q92" s="190"/>
      <c r="R92" s="191"/>
      <c r="S92" s="191"/>
      <c r="T92" s="191"/>
      <c r="U92" s="191"/>
      <c r="V92" s="192"/>
      <c r="W92" s="253"/>
      <c r="X92" s="461">
        <v>12.23</v>
      </c>
      <c r="Y92" s="445"/>
      <c r="Z92" s="446"/>
      <c r="AA92" s="446"/>
      <c r="AB92" s="446"/>
      <c r="AC92" s="446"/>
      <c r="AD92" s="447"/>
      <c r="AE92" s="450">
        <f>SUM(Y92:AD92)</f>
        <v>0</v>
      </c>
    </row>
    <row r="93" spans="1:33" ht="10.5" thickBot="1">
      <c r="A93" s="683">
        <v>39</v>
      </c>
      <c r="B93" s="451" t="s">
        <v>117</v>
      </c>
      <c r="C93" s="452"/>
      <c r="D93" s="241">
        <v>4</v>
      </c>
      <c r="E93" s="243"/>
      <c r="F93" s="243"/>
      <c r="G93" s="243"/>
      <c r="H93" s="154">
        <v>1</v>
      </c>
      <c r="I93" s="155"/>
      <c r="J93" s="424">
        <f>SUM(D93:I93)</f>
        <v>5</v>
      </c>
      <c r="K93" s="389"/>
      <c r="L93" s="390"/>
      <c r="M93" s="390"/>
      <c r="N93" s="390"/>
      <c r="O93" s="390"/>
      <c r="P93" s="453"/>
      <c r="Q93" s="206"/>
      <c r="R93" s="207"/>
      <c r="S93" s="207"/>
      <c r="T93" s="207"/>
      <c r="U93" s="207"/>
      <c r="V93" s="438"/>
      <c r="W93" s="468"/>
      <c r="X93" s="456"/>
      <c r="Y93" s="165"/>
      <c r="Z93" s="166"/>
      <c r="AA93" s="166"/>
      <c r="AB93" s="166"/>
      <c r="AC93" s="166"/>
      <c r="AD93" s="167"/>
      <c r="AE93" s="457"/>
      <c r="AF93" s="507">
        <f>AE94+AE95+AE96+AE97+AE98</f>
        <v>0</v>
      </c>
      <c r="AG93" s="442">
        <f>W93-AF93</f>
        <v>0</v>
      </c>
    </row>
    <row r="94" spans="1:31" ht="10.5" thickBot="1">
      <c r="A94" s="684"/>
      <c r="B94" s="268" t="s">
        <v>237</v>
      </c>
      <c r="C94" s="443" t="s">
        <v>89</v>
      </c>
      <c r="D94" s="215"/>
      <c r="E94" s="217"/>
      <c r="F94" s="217"/>
      <c r="G94" s="217"/>
      <c r="H94" s="172"/>
      <c r="I94" s="173"/>
      <c r="J94" s="424"/>
      <c r="K94" s="175"/>
      <c r="L94" s="176"/>
      <c r="M94" s="176"/>
      <c r="N94" s="176"/>
      <c r="O94" s="176"/>
      <c r="P94" s="177"/>
      <c r="Q94" s="175"/>
      <c r="R94" s="176"/>
      <c r="S94" s="176"/>
      <c r="T94" s="176"/>
      <c r="U94" s="176"/>
      <c r="V94" s="177"/>
      <c r="W94" s="469"/>
      <c r="X94" s="444">
        <v>37.18</v>
      </c>
      <c r="Y94" s="445"/>
      <c r="Z94" s="446"/>
      <c r="AA94" s="446"/>
      <c r="AB94" s="446"/>
      <c r="AC94" s="446"/>
      <c r="AD94" s="447"/>
      <c r="AE94" s="459">
        <f aca="true" t="shared" si="2" ref="AE94:AE101">SUM(Y94:AD94)</f>
        <v>0</v>
      </c>
    </row>
    <row r="95" spans="1:31" ht="10.5" thickBot="1">
      <c r="A95" s="684"/>
      <c r="B95" s="268" t="s">
        <v>238</v>
      </c>
      <c r="C95" s="443" t="s">
        <v>89</v>
      </c>
      <c r="D95" s="215"/>
      <c r="E95" s="217"/>
      <c r="F95" s="217"/>
      <c r="G95" s="217"/>
      <c r="H95" s="172"/>
      <c r="I95" s="173"/>
      <c r="J95" s="424"/>
      <c r="K95" s="175"/>
      <c r="L95" s="176"/>
      <c r="M95" s="176"/>
      <c r="N95" s="176"/>
      <c r="O95" s="176"/>
      <c r="P95" s="177"/>
      <c r="Q95" s="175"/>
      <c r="R95" s="176"/>
      <c r="S95" s="176"/>
      <c r="T95" s="176"/>
      <c r="U95" s="176"/>
      <c r="V95" s="177"/>
      <c r="W95" s="469"/>
      <c r="X95" s="444">
        <v>37.37</v>
      </c>
      <c r="Y95" s="445"/>
      <c r="Z95" s="446"/>
      <c r="AA95" s="446"/>
      <c r="AB95" s="446"/>
      <c r="AC95" s="446"/>
      <c r="AD95" s="447"/>
      <c r="AE95" s="459">
        <f>SUM(Y95:AD95)</f>
        <v>0</v>
      </c>
    </row>
    <row r="96" spans="1:31" ht="10.5" thickBot="1">
      <c r="A96" s="684"/>
      <c r="B96" s="268" t="s">
        <v>239</v>
      </c>
      <c r="C96" s="443" t="s">
        <v>89</v>
      </c>
      <c r="D96" s="215"/>
      <c r="E96" s="217"/>
      <c r="F96" s="217"/>
      <c r="G96" s="217"/>
      <c r="H96" s="172"/>
      <c r="I96" s="173"/>
      <c r="J96" s="424"/>
      <c r="K96" s="175"/>
      <c r="L96" s="176"/>
      <c r="M96" s="176"/>
      <c r="N96" s="176"/>
      <c r="O96" s="176"/>
      <c r="P96" s="177"/>
      <c r="Q96" s="175"/>
      <c r="R96" s="176"/>
      <c r="S96" s="176"/>
      <c r="T96" s="176"/>
      <c r="U96" s="176"/>
      <c r="V96" s="177"/>
      <c r="W96" s="247"/>
      <c r="X96" s="444">
        <v>8.43</v>
      </c>
      <c r="Y96" s="445"/>
      <c r="Z96" s="446"/>
      <c r="AA96" s="446"/>
      <c r="AB96" s="446"/>
      <c r="AC96" s="446"/>
      <c r="AD96" s="447"/>
      <c r="AE96" s="459">
        <f t="shared" si="2"/>
        <v>0</v>
      </c>
    </row>
    <row r="97" spans="1:31" ht="10.5" thickBot="1">
      <c r="A97" s="684"/>
      <c r="B97" s="268" t="s">
        <v>240</v>
      </c>
      <c r="C97" s="443" t="s">
        <v>89</v>
      </c>
      <c r="D97" s="215"/>
      <c r="E97" s="217"/>
      <c r="F97" s="217"/>
      <c r="G97" s="217"/>
      <c r="H97" s="172"/>
      <c r="I97" s="173"/>
      <c r="J97" s="424"/>
      <c r="K97" s="175"/>
      <c r="L97" s="176"/>
      <c r="M97" s="176"/>
      <c r="N97" s="176"/>
      <c r="O97" s="176"/>
      <c r="P97" s="177"/>
      <c r="Q97" s="175"/>
      <c r="R97" s="176"/>
      <c r="S97" s="176"/>
      <c r="T97" s="176"/>
      <c r="U97" s="176"/>
      <c r="V97" s="177"/>
      <c r="W97" s="247"/>
      <c r="X97" s="444">
        <f>8.6+0.01</f>
        <v>8.61</v>
      </c>
      <c r="Y97" s="445"/>
      <c r="Z97" s="446"/>
      <c r="AA97" s="446"/>
      <c r="AB97" s="446"/>
      <c r="AC97" s="446"/>
      <c r="AD97" s="447"/>
      <c r="AE97" s="459">
        <f t="shared" si="2"/>
        <v>0</v>
      </c>
    </row>
    <row r="98" spans="1:31" ht="10.5" thickBot="1">
      <c r="A98" s="685"/>
      <c r="B98" s="295" t="s">
        <v>241</v>
      </c>
      <c r="C98" s="448" t="s">
        <v>89</v>
      </c>
      <c r="D98" s="250"/>
      <c r="E98" s="251"/>
      <c r="F98" s="251"/>
      <c r="G98" s="251"/>
      <c r="H98" s="187"/>
      <c r="I98" s="188"/>
      <c r="J98" s="424"/>
      <c r="K98" s="190"/>
      <c r="L98" s="191"/>
      <c r="M98" s="191"/>
      <c r="N98" s="191"/>
      <c r="O98" s="191"/>
      <c r="P98" s="192"/>
      <c r="Q98" s="231"/>
      <c r="R98" s="232"/>
      <c r="S98" s="232"/>
      <c r="T98" s="232"/>
      <c r="U98" s="232"/>
      <c r="V98" s="233"/>
      <c r="W98" s="253"/>
      <c r="X98" s="449">
        <v>8.41</v>
      </c>
      <c r="Y98" s="445"/>
      <c r="Z98" s="446"/>
      <c r="AA98" s="191"/>
      <c r="AB98" s="446"/>
      <c r="AC98" s="446"/>
      <c r="AD98" s="447"/>
      <c r="AE98" s="450">
        <f t="shared" si="2"/>
        <v>0</v>
      </c>
    </row>
    <row r="99" spans="1:31" ht="10.5" thickBot="1">
      <c r="A99" s="401">
        <v>40</v>
      </c>
      <c r="B99" s="533" t="s">
        <v>242</v>
      </c>
      <c r="C99" s="534" t="s">
        <v>89</v>
      </c>
      <c r="D99" s="376">
        <v>4</v>
      </c>
      <c r="E99" s="377"/>
      <c r="F99" s="405">
        <v>1</v>
      </c>
      <c r="G99" s="377"/>
      <c r="H99" s="422">
        <v>1</v>
      </c>
      <c r="I99" s="423"/>
      <c r="J99" s="424">
        <f>SUM(D99:I99)</f>
        <v>6</v>
      </c>
      <c r="K99" s="389"/>
      <c r="L99" s="390"/>
      <c r="M99" s="390"/>
      <c r="N99" s="390"/>
      <c r="O99" s="390"/>
      <c r="P99" s="425"/>
      <c r="Q99" s="426"/>
      <c r="R99" s="427"/>
      <c r="S99" s="427"/>
      <c r="T99" s="427"/>
      <c r="U99" s="427"/>
      <c r="V99" s="428"/>
      <c r="W99" s="429"/>
      <c r="X99" s="430">
        <v>100</v>
      </c>
      <c r="Y99" s="479"/>
      <c r="Z99" s="480"/>
      <c r="AA99" s="480"/>
      <c r="AB99" s="480"/>
      <c r="AC99" s="480"/>
      <c r="AD99" s="481"/>
      <c r="AE99" s="482">
        <f t="shared" si="2"/>
        <v>0</v>
      </c>
    </row>
    <row r="100" spans="1:31" ht="10.5" thickBot="1">
      <c r="A100" s="401">
        <v>41</v>
      </c>
      <c r="B100" s="420" t="s">
        <v>243</v>
      </c>
      <c r="C100" s="421" t="s">
        <v>89</v>
      </c>
      <c r="D100" s="376">
        <v>2</v>
      </c>
      <c r="E100" s="377"/>
      <c r="F100" s="377">
        <v>3</v>
      </c>
      <c r="G100" s="377"/>
      <c r="H100" s="422"/>
      <c r="I100" s="423"/>
      <c r="J100" s="424">
        <f>SUM(D100:I100)</f>
        <v>5</v>
      </c>
      <c r="K100" s="389"/>
      <c r="L100" s="390"/>
      <c r="M100" s="390"/>
      <c r="N100" s="390"/>
      <c r="O100" s="390"/>
      <c r="P100" s="425"/>
      <c r="Q100" s="426"/>
      <c r="R100" s="427"/>
      <c r="S100" s="427"/>
      <c r="T100" s="427"/>
      <c r="U100" s="427"/>
      <c r="V100" s="428"/>
      <c r="W100" s="429"/>
      <c r="X100" s="430">
        <v>100</v>
      </c>
      <c r="Y100" s="479"/>
      <c r="Z100" s="480"/>
      <c r="AA100" s="480"/>
      <c r="AB100" s="480"/>
      <c r="AC100" s="480"/>
      <c r="AD100" s="481"/>
      <c r="AE100" s="524">
        <f t="shared" si="2"/>
        <v>0</v>
      </c>
    </row>
    <row r="101" spans="1:31" ht="10.5" thickBot="1">
      <c r="A101" s="401">
        <v>42</v>
      </c>
      <c r="B101" s="402" t="s">
        <v>244</v>
      </c>
      <c r="C101" s="464" t="s">
        <v>89</v>
      </c>
      <c r="D101" s="376">
        <v>4</v>
      </c>
      <c r="E101" s="377"/>
      <c r="F101" s="405">
        <v>1</v>
      </c>
      <c r="G101" s="377"/>
      <c r="H101" s="422">
        <v>1</v>
      </c>
      <c r="I101" s="423"/>
      <c r="J101" s="424">
        <f>SUM(D101:I101)</f>
        <v>6</v>
      </c>
      <c r="K101" s="389"/>
      <c r="L101" s="390"/>
      <c r="M101" s="390"/>
      <c r="N101" s="390"/>
      <c r="O101" s="390"/>
      <c r="P101" s="425"/>
      <c r="Q101" s="426"/>
      <c r="R101" s="427"/>
      <c r="S101" s="427"/>
      <c r="T101" s="427"/>
      <c r="U101" s="427"/>
      <c r="V101" s="428"/>
      <c r="W101" s="429"/>
      <c r="X101" s="430">
        <v>100</v>
      </c>
      <c r="Y101" s="479"/>
      <c r="Z101" s="480"/>
      <c r="AA101" s="480"/>
      <c r="AB101" s="480"/>
      <c r="AC101" s="480"/>
      <c r="AD101" s="481"/>
      <c r="AE101" s="482">
        <f t="shared" si="2"/>
        <v>0</v>
      </c>
    </row>
    <row r="102" spans="1:32" ht="10.5" thickBot="1">
      <c r="A102" s="683">
        <v>43</v>
      </c>
      <c r="B102" s="451" t="s">
        <v>120</v>
      </c>
      <c r="C102" s="452"/>
      <c r="D102" s="241">
        <v>5</v>
      </c>
      <c r="E102" s="243"/>
      <c r="F102" s="153">
        <v>1</v>
      </c>
      <c r="G102" s="243"/>
      <c r="H102" s="154"/>
      <c r="I102" s="155"/>
      <c r="J102" s="424">
        <f>SUM(D102:I102)</f>
        <v>6</v>
      </c>
      <c r="K102" s="389"/>
      <c r="L102" s="390"/>
      <c r="M102" s="390"/>
      <c r="N102" s="390"/>
      <c r="O102" s="390"/>
      <c r="P102" s="453"/>
      <c r="Q102" s="206"/>
      <c r="R102" s="207"/>
      <c r="S102" s="207"/>
      <c r="T102" s="207"/>
      <c r="U102" s="207"/>
      <c r="V102" s="438"/>
      <c r="W102" s="468"/>
      <c r="X102" s="456"/>
      <c r="Y102" s="165"/>
      <c r="Z102" s="166"/>
      <c r="AA102" s="166"/>
      <c r="AB102" s="166"/>
      <c r="AC102" s="166"/>
      <c r="AD102" s="167"/>
      <c r="AE102" s="457"/>
      <c r="AF102" s="442">
        <f>AE103+AE104</f>
        <v>0</v>
      </c>
    </row>
    <row r="103" spans="1:31" ht="10.5" thickBot="1">
      <c r="A103" s="684"/>
      <c r="B103" s="268" t="s">
        <v>245</v>
      </c>
      <c r="C103" s="443" t="s">
        <v>89</v>
      </c>
      <c r="D103" s="215"/>
      <c r="E103" s="217"/>
      <c r="F103" s="217"/>
      <c r="G103" s="217"/>
      <c r="H103" s="172"/>
      <c r="I103" s="173"/>
      <c r="J103" s="424"/>
      <c r="K103" s="175"/>
      <c r="L103" s="176"/>
      <c r="M103" s="176"/>
      <c r="N103" s="176"/>
      <c r="O103" s="176"/>
      <c r="P103" s="177"/>
      <c r="Q103" s="175"/>
      <c r="R103" s="176"/>
      <c r="S103" s="176"/>
      <c r="T103" s="176"/>
      <c r="U103" s="176"/>
      <c r="V103" s="177"/>
      <c r="W103" s="247"/>
      <c r="X103" s="444">
        <v>50.06</v>
      </c>
      <c r="Y103" s="445"/>
      <c r="Z103" s="446"/>
      <c r="AA103" s="446"/>
      <c r="AB103" s="446"/>
      <c r="AC103" s="446"/>
      <c r="AD103" s="447"/>
      <c r="AE103" s="459">
        <f>SUM(Y103:AD103)</f>
        <v>0</v>
      </c>
    </row>
    <row r="104" spans="1:31" ht="10.5" thickBot="1">
      <c r="A104" s="685"/>
      <c r="B104" s="295" t="s">
        <v>246</v>
      </c>
      <c r="C104" s="448" t="s">
        <v>89</v>
      </c>
      <c r="D104" s="250"/>
      <c r="E104" s="251"/>
      <c r="F104" s="186"/>
      <c r="G104" s="251"/>
      <c r="H104" s="187"/>
      <c r="I104" s="188"/>
      <c r="J104" s="424"/>
      <c r="K104" s="190"/>
      <c r="L104" s="191"/>
      <c r="M104" s="191"/>
      <c r="N104" s="191"/>
      <c r="O104" s="191"/>
      <c r="P104" s="192"/>
      <c r="Q104" s="231"/>
      <c r="R104" s="232"/>
      <c r="S104" s="232"/>
      <c r="T104" s="232"/>
      <c r="U104" s="232"/>
      <c r="V104" s="233"/>
      <c r="W104" s="253"/>
      <c r="X104" s="449">
        <v>49.94</v>
      </c>
      <c r="Y104" s="445"/>
      <c r="Z104" s="446"/>
      <c r="AA104" s="446"/>
      <c r="AB104" s="446"/>
      <c r="AC104" s="446"/>
      <c r="AD104" s="447"/>
      <c r="AE104" s="450">
        <f>SUM(Y104:AD104)</f>
        <v>0</v>
      </c>
    </row>
    <row r="105" spans="1:31" ht="10.5" thickBot="1">
      <c r="A105" s="401">
        <v>44</v>
      </c>
      <c r="B105" s="402" t="s">
        <v>306</v>
      </c>
      <c r="C105" s="464" t="s">
        <v>89</v>
      </c>
      <c r="D105" s="376">
        <v>3</v>
      </c>
      <c r="E105" s="377"/>
      <c r="F105" s="377"/>
      <c r="G105" s="377"/>
      <c r="H105" s="422">
        <v>1</v>
      </c>
      <c r="I105" s="423"/>
      <c r="J105" s="424">
        <f>SUM(D105:I105)</f>
        <v>4</v>
      </c>
      <c r="K105" s="389"/>
      <c r="L105" s="390"/>
      <c r="M105" s="390"/>
      <c r="N105" s="390"/>
      <c r="O105" s="390"/>
      <c r="P105" s="425"/>
      <c r="Q105" s="411"/>
      <c r="R105" s="412"/>
      <c r="S105" s="412"/>
      <c r="T105" s="412"/>
      <c r="U105" s="412"/>
      <c r="V105" s="410"/>
      <c r="W105" s="429"/>
      <c r="X105" s="430">
        <v>100</v>
      </c>
      <c r="Y105" s="535"/>
      <c r="Z105" s="536"/>
      <c r="AA105" s="536"/>
      <c r="AB105" s="536"/>
      <c r="AC105" s="536"/>
      <c r="AD105" s="537"/>
      <c r="AE105" s="482">
        <f>SUM(Y105:AD105)</f>
        <v>0</v>
      </c>
    </row>
    <row r="106" spans="1:32" ht="10.5" thickBot="1">
      <c r="A106" s="679">
        <v>45</v>
      </c>
      <c r="B106" s="538" t="s">
        <v>317</v>
      </c>
      <c r="C106" s="539"/>
      <c r="D106" s="485">
        <v>8</v>
      </c>
      <c r="E106" s="486"/>
      <c r="F106" s="486">
        <v>1</v>
      </c>
      <c r="G106" s="486"/>
      <c r="H106" s="487">
        <v>1</v>
      </c>
      <c r="I106" s="488"/>
      <c r="J106" s="424">
        <f>SUM(D106:I106)</f>
        <v>10</v>
      </c>
      <c r="K106" s="389"/>
      <c r="L106" s="390"/>
      <c r="M106" s="390"/>
      <c r="N106" s="390"/>
      <c r="O106" s="390"/>
      <c r="P106" s="453"/>
      <c r="Q106" s="540"/>
      <c r="R106" s="541"/>
      <c r="S106" s="541"/>
      <c r="T106" s="541"/>
      <c r="U106" s="541"/>
      <c r="V106" s="542"/>
      <c r="W106" s="468"/>
      <c r="X106" s="490"/>
      <c r="Y106" s="165"/>
      <c r="Z106" s="166"/>
      <c r="AA106" s="166"/>
      <c r="AB106" s="166"/>
      <c r="AC106" s="166"/>
      <c r="AD106" s="167"/>
      <c r="AE106" s="457"/>
      <c r="AF106" s="442"/>
    </row>
    <row r="107" spans="1:31" ht="10.5" thickBot="1">
      <c r="A107" s="680"/>
      <c r="B107" s="543" t="s">
        <v>311</v>
      </c>
      <c r="C107" s="544" t="s">
        <v>89</v>
      </c>
      <c r="D107" s="545"/>
      <c r="E107" s="546"/>
      <c r="F107" s="546"/>
      <c r="G107" s="546"/>
      <c r="H107" s="547"/>
      <c r="I107" s="548"/>
      <c r="J107" s="424"/>
      <c r="K107" s="389"/>
      <c r="L107" s="390"/>
      <c r="M107" s="390"/>
      <c r="N107" s="390"/>
      <c r="O107" s="390"/>
      <c r="P107" s="549"/>
      <c r="Q107" s="550"/>
      <c r="R107" s="551"/>
      <c r="S107" s="551"/>
      <c r="T107" s="551"/>
      <c r="U107" s="551"/>
      <c r="V107" s="552"/>
      <c r="W107" s="257"/>
      <c r="X107" s="553">
        <v>19.75</v>
      </c>
      <c r="Y107" s="554"/>
      <c r="Z107" s="555"/>
      <c r="AA107" s="555"/>
      <c r="AB107" s="555"/>
      <c r="AC107" s="555"/>
      <c r="AD107" s="556"/>
      <c r="AE107" s="441">
        <f>SUM(Y107:AD107)</f>
        <v>0</v>
      </c>
    </row>
    <row r="108" spans="1:31" ht="10.5" thickBot="1">
      <c r="A108" s="681"/>
      <c r="B108" s="510" t="s">
        <v>247</v>
      </c>
      <c r="C108" s="511" t="s">
        <v>89</v>
      </c>
      <c r="D108" s="493"/>
      <c r="E108" s="494"/>
      <c r="F108" s="494"/>
      <c r="G108" s="494"/>
      <c r="H108" s="495"/>
      <c r="I108" s="496"/>
      <c r="J108" s="424"/>
      <c r="K108" s="175"/>
      <c r="L108" s="176"/>
      <c r="M108" s="176"/>
      <c r="N108" s="176"/>
      <c r="O108" s="176"/>
      <c r="P108" s="177"/>
      <c r="Q108" s="557"/>
      <c r="R108" s="558"/>
      <c r="S108" s="558"/>
      <c r="T108" s="558"/>
      <c r="U108" s="558"/>
      <c r="V108" s="559"/>
      <c r="W108" s="247"/>
      <c r="X108" s="560">
        <v>19.98</v>
      </c>
      <c r="Y108" s="554"/>
      <c r="Z108" s="555"/>
      <c r="AA108" s="555"/>
      <c r="AB108" s="555"/>
      <c r="AC108" s="555"/>
      <c r="AD108" s="556"/>
      <c r="AE108" s="459">
        <f>SUM(Y108:AD108)</f>
        <v>0</v>
      </c>
    </row>
    <row r="109" spans="1:31" ht="10.5" thickBot="1">
      <c r="A109" s="681"/>
      <c r="B109" s="510" t="s">
        <v>248</v>
      </c>
      <c r="C109" s="511" t="s">
        <v>89</v>
      </c>
      <c r="D109" s="493"/>
      <c r="E109" s="494"/>
      <c r="F109" s="494"/>
      <c r="G109" s="494"/>
      <c r="H109" s="495"/>
      <c r="I109" s="496"/>
      <c r="J109" s="424"/>
      <c r="K109" s="175"/>
      <c r="L109" s="176"/>
      <c r="M109" s="176"/>
      <c r="N109" s="176"/>
      <c r="O109" s="176"/>
      <c r="P109" s="177"/>
      <c r="Q109" s="557"/>
      <c r="R109" s="558"/>
      <c r="S109" s="558"/>
      <c r="T109" s="558"/>
      <c r="U109" s="558"/>
      <c r="V109" s="559"/>
      <c r="W109" s="247"/>
      <c r="X109" s="560">
        <v>20.14</v>
      </c>
      <c r="Y109" s="554"/>
      <c r="Z109" s="555"/>
      <c r="AA109" s="555"/>
      <c r="AB109" s="555"/>
      <c r="AC109" s="555"/>
      <c r="AD109" s="556"/>
      <c r="AE109" s="459">
        <v>0</v>
      </c>
    </row>
    <row r="110" spans="1:31" ht="10.5" thickBot="1">
      <c r="A110" s="681"/>
      <c r="B110" s="510" t="s">
        <v>249</v>
      </c>
      <c r="C110" s="511" t="s">
        <v>89</v>
      </c>
      <c r="D110" s="493"/>
      <c r="E110" s="494"/>
      <c r="F110" s="494"/>
      <c r="G110" s="494"/>
      <c r="H110" s="495"/>
      <c r="I110" s="496"/>
      <c r="J110" s="424"/>
      <c r="K110" s="175"/>
      <c r="L110" s="176"/>
      <c r="M110" s="176"/>
      <c r="N110" s="176"/>
      <c r="O110" s="176"/>
      <c r="P110" s="177"/>
      <c r="Q110" s="557"/>
      <c r="R110" s="558"/>
      <c r="S110" s="558"/>
      <c r="T110" s="558"/>
      <c r="U110" s="558"/>
      <c r="V110" s="559"/>
      <c r="W110" s="247"/>
      <c r="X110" s="560">
        <v>20.16</v>
      </c>
      <c r="Y110" s="554"/>
      <c r="Z110" s="555"/>
      <c r="AA110" s="555"/>
      <c r="AB110" s="555"/>
      <c r="AC110" s="555"/>
      <c r="AD110" s="556"/>
      <c r="AE110" s="459">
        <f>SUM(Y110:AD110)</f>
        <v>0</v>
      </c>
    </row>
    <row r="111" spans="1:31" ht="10.5" thickBot="1">
      <c r="A111" s="682"/>
      <c r="B111" s="561" t="s">
        <v>250</v>
      </c>
      <c r="C111" s="562"/>
      <c r="D111" s="500"/>
      <c r="E111" s="501"/>
      <c r="F111" s="501"/>
      <c r="G111" s="501"/>
      <c r="H111" s="502"/>
      <c r="I111" s="503"/>
      <c r="J111" s="424"/>
      <c r="K111" s="190"/>
      <c r="L111" s="191"/>
      <c r="M111" s="191"/>
      <c r="N111" s="191"/>
      <c r="O111" s="191"/>
      <c r="P111" s="192"/>
      <c r="Q111" s="563"/>
      <c r="R111" s="564"/>
      <c r="S111" s="564"/>
      <c r="T111" s="564"/>
      <c r="U111" s="564"/>
      <c r="V111" s="565"/>
      <c r="W111" s="253"/>
      <c r="X111" s="566">
        <v>19.97</v>
      </c>
      <c r="Y111" s="554"/>
      <c r="Z111" s="555"/>
      <c r="AA111" s="555"/>
      <c r="AB111" s="555"/>
      <c r="AC111" s="555"/>
      <c r="AD111" s="556"/>
      <c r="AE111" s="450">
        <v>0</v>
      </c>
    </row>
    <row r="112" spans="1:32" ht="10.5" thickBot="1">
      <c r="A112" s="683">
        <v>46</v>
      </c>
      <c r="B112" s="451" t="s">
        <v>29</v>
      </c>
      <c r="C112" s="452"/>
      <c r="D112" s="152">
        <v>9</v>
      </c>
      <c r="E112" s="153"/>
      <c r="F112" s="153"/>
      <c r="G112" s="153"/>
      <c r="H112" s="154"/>
      <c r="I112" s="155"/>
      <c r="J112" s="424">
        <f>SUM(D112:I112)</f>
        <v>9</v>
      </c>
      <c r="K112" s="389"/>
      <c r="L112" s="390"/>
      <c r="M112" s="390"/>
      <c r="N112" s="390"/>
      <c r="O112" s="390"/>
      <c r="P112" s="453"/>
      <c r="Q112" s="567"/>
      <c r="R112" s="568"/>
      <c r="S112" s="568"/>
      <c r="T112" s="568"/>
      <c r="U112" s="568"/>
      <c r="V112" s="569"/>
      <c r="W112" s="489"/>
      <c r="X112" s="462"/>
      <c r="Y112" s="165"/>
      <c r="Z112" s="166"/>
      <c r="AA112" s="166"/>
      <c r="AB112" s="166"/>
      <c r="AC112" s="166"/>
      <c r="AD112" s="167"/>
      <c r="AE112" s="457"/>
      <c r="AF112" s="442">
        <f>AE113+AE114+AE115</f>
        <v>0</v>
      </c>
    </row>
    <row r="113" spans="1:31" ht="10.5" thickBot="1">
      <c r="A113" s="684"/>
      <c r="B113" s="513" t="s">
        <v>251</v>
      </c>
      <c r="C113" s="443"/>
      <c r="D113" s="215"/>
      <c r="E113" s="217"/>
      <c r="F113" s="217"/>
      <c r="G113" s="217"/>
      <c r="H113" s="172"/>
      <c r="I113" s="173"/>
      <c r="J113" s="424"/>
      <c r="K113" s="175"/>
      <c r="L113" s="176"/>
      <c r="M113" s="176"/>
      <c r="N113" s="176"/>
      <c r="O113" s="176"/>
      <c r="P113" s="177"/>
      <c r="Q113" s="557"/>
      <c r="R113" s="558"/>
      <c r="S113" s="558"/>
      <c r="T113" s="558"/>
      <c r="U113" s="558"/>
      <c r="V113" s="559"/>
      <c r="W113" s="247"/>
      <c r="X113" s="444">
        <v>29.43</v>
      </c>
      <c r="Y113" s="445"/>
      <c r="Z113" s="446"/>
      <c r="AA113" s="446"/>
      <c r="AB113" s="446"/>
      <c r="AC113" s="446"/>
      <c r="AD113" s="447"/>
      <c r="AE113" s="459">
        <f>SUM(Y113:AD113)</f>
        <v>0</v>
      </c>
    </row>
    <row r="114" spans="1:31" ht="10.5" thickBot="1">
      <c r="A114" s="684"/>
      <c r="B114" s="513" t="s">
        <v>252</v>
      </c>
      <c r="C114" s="443"/>
      <c r="D114" s="215"/>
      <c r="E114" s="217"/>
      <c r="F114" s="217"/>
      <c r="G114" s="217"/>
      <c r="H114" s="172"/>
      <c r="I114" s="173"/>
      <c r="J114" s="424"/>
      <c r="K114" s="175"/>
      <c r="L114" s="176"/>
      <c r="M114" s="176"/>
      <c r="N114" s="176"/>
      <c r="O114" s="176"/>
      <c r="P114" s="177"/>
      <c r="Q114" s="557"/>
      <c r="R114" s="558"/>
      <c r="S114" s="558"/>
      <c r="T114" s="558"/>
      <c r="U114" s="558"/>
      <c r="V114" s="559"/>
      <c r="W114" s="469"/>
      <c r="X114" s="444">
        <f>45.03+0.01</f>
        <v>45.04</v>
      </c>
      <c r="Y114" s="445"/>
      <c r="Z114" s="446"/>
      <c r="AA114" s="446"/>
      <c r="AB114" s="446"/>
      <c r="AC114" s="446"/>
      <c r="AD114" s="447"/>
      <c r="AE114" s="224">
        <f>SUM(Y114:AD114)</f>
        <v>0</v>
      </c>
    </row>
    <row r="115" spans="1:31" ht="10.5" thickBot="1">
      <c r="A115" s="685"/>
      <c r="B115" s="295" t="s">
        <v>253</v>
      </c>
      <c r="C115" s="448" t="s">
        <v>89</v>
      </c>
      <c r="D115" s="250"/>
      <c r="E115" s="251"/>
      <c r="F115" s="251"/>
      <c r="G115" s="251"/>
      <c r="H115" s="187"/>
      <c r="I115" s="188"/>
      <c r="J115" s="424"/>
      <c r="K115" s="190"/>
      <c r="L115" s="191"/>
      <c r="M115" s="191"/>
      <c r="N115" s="191"/>
      <c r="O115" s="191"/>
      <c r="P115" s="192"/>
      <c r="Q115" s="570"/>
      <c r="R115" s="571"/>
      <c r="S115" s="571"/>
      <c r="T115" s="571"/>
      <c r="U115" s="571"/>
      <c r="V115" s="572"/>
      <c r="W115" s="253"/>
      <c r="X115" s="449">
        <v>25.53</v>
      </c>
      <c r="Y115" s="445"/>
      <c r="Z115" s="446"/>
      <c r="AA115" s="446"/>
      <c r="AB115" s="446"/>
      <c r="AC115" s="446"/>
      <c r="AD115" s="447"/>
      <c r="AE115" s="450">
        <f>SUM(Y115:AD115)</f>
        <v>0</v>
      </c>
    </row>
    <row r="116" spans="1:32" ht="10.5" thickBot="1">
      <c r="A116" s="683">
        <v>47</v>
      </c>
      <c r="B116" s="505" t="s">
        <v>126</v>
      </c>
      <c r="C116" s="506"/>
      <c r="D116" s="241">
        <v>4</v>
      </c>
      <c r="E116" s="243"/>
      <c r="F116" s="243"/>
      <c r="G116" s="243"/>
      <c r="H116" s="154"/>
      <c r="I116" s="155"/>
      <c r="J116" s="424">
        <f>SUM(D116:I116)</f>
        <v>4</v>
      </c>
      <c r="K116" s="389"/>
      <c r="L116" s="390"/>
      <c r="M116" s="390"/>
      <c r="N116" s="390"/>
      <c r="O116" s="390"/>
      <c r="P116" s="453"/>
      <c r="Q116" s="160"/>
      <c r="R116" s="161"/>
      <c r="S116" s="161"/>
      <c r="T116" s="161"/>
      <c r="U116" s="161"/>
      <c r="V116" s="454"/>
      <c r="W116" s="489"/>
      <c r="X116" s="462"/>
      <c r="Y116" s="165"/>
      <c r="Z116" s="166"/>
      <c r="AA116" s="166"/>
      <c r="AB116" s="166"/>
      <c r="AC116" s="166"/>
      <c r="AD116" s="167"/>
      <c r="AE116" s="457"/>
      <c r="AF116" s="573">
        <f>AE117+AE118+AE119+AE120</f>
        <v>0</v>
      </c>
    </row>
    <row r="117" spans="1:31" ht="10.5" thickBot="1">
      <c r="A117" s="684"/>
      <c r="B117" s="513" t="s">
        <v>254</v>
      </c>
      <c r="C117" s="514"/>
      <c r="D117" s="215"/>
      <c r="E117" s="217"/>
      <c r="F117" s="217"/>
      <c r="G117" s="217"/>
      <c r="H117" s="172"/>
      <c r="I117" s="173"/>
      <c r="J117" s="424"/>
      <c r="K117" s="175"/>
      <c r="L117" s="176"/>
      <c r="M117" s="176"/>
      <c r="N117" s="176"/>
      <c r="O117" s="176"/>
      <c r="P117" s="177"/>
      <c r="Q117" s="175"/>
      <c r="R117" s="176"/>
      <c r="S117" s="176"/>
      <c r="T117" s="176"/>
      <c r="U117" s="176"/>
      <c r="V117" s="177"/>
      <c r="W117" s="247"/>
      <c r="X117" s="458">
        <v>31.76</v>
      </c>
      <c r="Y117" s="445"/>
      <c r="Z117" s="446"/>
      <c r="AA117" s="446"/>
      <c r="AB117" s="446"/>
      <c r="AC117" s="446"/>
      <c r="AD117" s="447"/>
      <c r="AE117" s="459">
        <f>SUM(Y117:AD117)</f>
        <v>0</v>
      </c>
    </row>
    <row r="118" spans="1:31" ht="10.5" thickBot="1">
      <c r="A118" s="684"/>
      <c r="B118" s="574" t="s">
        <v>255</v>
      </c>
      <c r="C118" s="575" t="s">
        <v>89</v>
      </c>
      <c r="D118" s="215"/>
      <c r="E118" s="217"/>
      <c r="F118" s="217"/>
      <c r="G118" s="217"/>
      <c r="H118" s="172"/>
      <c r="I118" s="173"/>
      <c r="J118" s="424"/>
      <c r="K118" s="175"/>
      <c r="L118" s="176"/>
      <c r="M118" s="176"/>
      <c r="N118" s="176"/>
      <c r="O118" s="176"/>
      <c r="P118" s="177"/>
      <c r="Q118" s="175"/>
      <c r="R118" s="176"/>
      <c r="S118" s="176"/>
      <c r="T118" s="176"/>
      <c r="U118" s="176"/>
      <c r="V118" s="177"/>
      <c r="W118" s="247"/>
      <c r="X118" s="458">
        <v>16.04</v>
      </c>
      <c r="Y118" s="445"/>
      <c r="Z118" s="446"/>
      <c r="AA118" s="446"/>
      <c r="AB118" s="446"/>
      <c r="AC118" s="446"/>
      <c r="AD118" s="447"/>
      <c r="AE118" s="459">
        <f>SUM(Y118:AD118)</f>
        <v>0</v>
      </c>
    </row>
    <row r="119" spans="1:31" ht="10.5" thickBot="1">
      <c r="A119" s="684"/>
      <c r="B119" s="574" t="s">
        <v>256</v>
      </c>
      <c r="C119" s="575" t="s">
        <v>89</v>
      </c>
      <c r="D119" s="215"/>
      <c r="E119" s="217"/>
      <c r="F119" s="217"/>
      <c r="G119" s="217"/>
      <c r="H119" s="172"/>
      <c r="I119" s="173"/>
      <c r="J119" s="424"/>
      <c r="K119" s="175"/>
      <c r="L119" s="176"/>
      <c r="M119" s="176"/>
      <c r="N119" s="176"/>
      <c r="O119" s="176"/>
      <c r="P119" s="177"/>
      <c r="Q119" s="175"/>
      <c r="R119" s="176"/>
      <c r="S119" s="176"/>
      <c r="T119" s="176"/>
      <c r="U119" s="176"/>
      <c r="V119" s="177"/>
      <c r="W119" s="247"/>
      <c r="X119" s="458">
        <v>33.8</v>
      </c>
      <c r="Y119" s="445"/>
      <c r="Z119" s="446"/>
      <c r="AA119" s="446"/>
      <c r="AB119" s="446"/>
      <c r="AC119" s="446"/>
      <c r="AD119" s="447"/>
      <c r="AE119" s="459">
        <f>SUM(Y119:AD119)</f>
        <v>0</v>
      </c>
    </row>
    <row r="120" spans="1:31" ht="10.5" thickBot="1">
      <c r="A120" s="685"/>
      <c r="B120" s="470" t="s">
        <v>257</v>
      </c>
      <c r="C120" s="576" t="s">
        <v>89</v>
      </c>
      <c r="D120" s="250"/>
      <c r="E120" s="251"/>
      <c r="F120" s="251"/>
      <c r="G120" s="251"/>
      <c r="H120" s="187"/>
      <c r="I120" s="188"/>
      <c r="J120" s="424"/>
      <c r="K120" s="190"/>
      <c r="L120" s="191"/>
      <c r="M120" s="191"/>
      <c r="N120" s="191"/>
      <c r="O120" s="191"/>
      <c r="P120" s="192"/>
      <c r="Q120" s="190"/>
      <c r="R120" s="191"/>
      <c r="S120" s="191"/>
      <c r="T120" s="191"/>
      <c r="U120" s="191"/>
      <c r="V120" s="192"/>
      <c r="W120" s="253"/>
      <c r="X120" s="461">
        <v>18.4</v>
      </c>
      <c r="Y120" s="445"/>
      <c r="Z120" s="446"/>
      <c r="AA120" s="446"/>
      <c r="AB120" s="446"/>
      <c r="AC120" s="446"/>
      <c r="AD120" s="447"/>
      <c r="AE120" s="450">
        <f>SUM(Y120:AD120)</f>
        <v>0</v>
      </c>
    </row>
    <row r="121" spans="1:31" ht="10.5" thickBot="1">
      <c r="A121" s="401">
        <v>48</v>
      </c>
      <c r="B121" s="533" t="s">
        <v>258</v>
      </c>
      <c r="C121" s="534" t="s">
        <v>89</v>
      </c>
      <c r="D121" s="577">
        <v>6</v>
      </c>
      <c r="E121" s="377"/>
      <c r="F121" s="405">
        <v>1</v>
      </c>
      <c r="G121" s="377"/>
      <c r="H121" s="422">
        <v>1</v>
      </c>
      <c r="I121" s="423"/>
      <c r="J121" s="424">
        <f>SUM(D121:I121)</f>
        <v>8</v>
      </c>
      <c r="K121" s="389"/>
      <c r="L121" s="390"/>
      <c r="M121" s="390"/>
      <c r="N121" s="390"/>
      <c r="O121" s="390"/>
      <c r="P121" s="425"/>
      <c r="Q121" s="426"/>
      <c r="R121" s="427"/>
      <c r="S121" s="427"/>
      <c r="T121" s="427"/>
      <c r="U121" s="427"/>
      <c r="V121" s="428"/>
      <c r="W121" s="429"/>
      <c r="X121" s="430">
        <f>SUM(X117:X120)</f>
        <v>100</v>
      </c>
      <c r="Y121" s="479"/>
      <c r="Z121" s="480"/>
      <c r="AA121" s="480"/>
      <c r="AB121" s="480"/>
      <c r="AC121" s="480"/>
      <c r="AD121" s="481"/>
      <c r="AE121" s="482">
        <f>SUM(Y121:AD121)</f>
        <v>0</v>
      </c>
    </row>
    <row r="122" spans="1:33" ht="10.5" thickBot="1">
      <c r="A122" s="704">
        <v>49</v>
      </c>
      <c r="B122" s="505" t="s">
        <v>112</v>
      </c>
      <c r="C122" s="506"/>
      <c r="D122" s="241">
        <v>3</v>
      </c>
      <c r="E122" s="243">
        <v>3</v>
      </c>
      <c r="F122" s="153">
        <v>3</v>
      </c>
      <c r="G122" s="243">
        <v>3</v>
      </c>
      <c r="H122" s="154">
        <v>3</v>
      </c>
      <c r="I122" s="155"/>
      <c r="J122" s="424">
        <f>SUM(D122:I122)</f>
        <v>15</v>
      </c>
      <c r="K122" s="389"/>
      <c r="L122" s="390"/>
      <c r="M122" s="390"/>
      <c r="N122" s="390"/>
      <c r="O122" s="390"/>
      <c r="P122" s="453"/>
      <c r="Q122" s="206"/>
      <c r="R122" s="207"/>
      <c r="S122" s="207"/>
      <c r="T122" s="207"/>
      <c r="U122" s="207"/>
      <c r="V122" s="438"/>
      <c r="W122" s="468"/>
      <c r="X122" s="456"/>
      <c r="Y122" s="165"/>
      <c r="Z122" s="166"/>
      <c r="AA122" s="166"/>
      <c r="AB122" s="166"/>
      <c r="AC122" s="166"/>
      <c r="AD122" s="167"/>
      <c r="AE122" s="457"/>
      <c r="AF122" s="507"/>
      <c r="AG122" s="442">
        <f>W122-AF122</f>
        <v>0</v>
      </c>
    </row>
    <row r="123" spans="1:31" ht="10.5" thickBot="1">
      <c r="A123" s="702"/>
      <c r="B123" s="268" t="s">
        <v>259</v>
      </c>
      <c r="C123" s="443" t="s">
        <v>89</v>
      </c>
      <c r="D123" s="215"/>
      <c r="E123" s="217"/>
      <c r="F123" s="217"/>
      <c r="G123" s="217"/>
      <c r="H123" s="172"/>
      <c r="I123" s="173"/>
      <c r="J123" s="424"/>
      <c r="K123" s="175"/>
      <c r="L123" s="176"/>
      <c r="M123" s="176"/>
      <c r="N123" s="176"/>
      <c r="O123" s="176"/>
      <c r="P123" s="177"/>
      <c r="Q123" s="175"/>
      <c r="R123" s="176"/>
      <c r="S123" s="176"/>
      <c r="T123" s="176"/>
      <c r="U123" s="176"/>
      <c r="V123" s="177"/>
      <c r="W123" s="469"/>
      <c r="X123" s="444">
        <v>38.33</v>
      </c>
      <c r="Y123" s="445"/>
      <c r="Z123" s="446"/>
      <c r="AA123" s="446"/>
      <c r="AB123" s="446"/>
      <c r="AC123" s="446"/>
      <c r="AD123" s="447"/>
      <c r="AE123" s="459">
        <v>0</v>
      </c>
    </row>
    <row r="124" spans="1:31" ht="10.5" thickBot="1">
      <c r="A124" s="702"/>
      <c r="B124" s="639" t="s">
        <v>260</v>
      </c>
      <c r="C124" s="640" t="s">
        <v>89</v>
      </c>
      <c r="D124" s="641"/>
      <c r="E124" s="642"/>
      <c r="F124" s="643"/>
      <c r="G124" s="642"/>
      <c r="H124" s="644"/>
      <c r="I124" s="645"/>
      <c r="J124" s="646"/>
      <c r="K124" s="647"/>
      <c r="L124" s="648"/>
      <c r="M124" s="648"/>
      <c r="N124" s="648"/>
      <c r="O124" s="648"/>
      <c r="P124" s="649"/>
      <c r="Q124" s="647"/>
      <c r="R124" s="648"/>
      <c r="S124" s="648"/>
      <c r="T124" s="648"/>
      <c r="U124" s="648"/>
      <c r="V124" s="649"/>
      <c r="W124" s="650"/>
      <c r="X124" s="651">
        <v>21.52</v>
      </c>
      <c r="Y124" s="652"/>
      <c r="Z124" s="653"/>
      <c r="AA124" s="446"/>
      <c r="AB124" s="446"/>
      <c r="AC124" s="446"/>
      <c r="AD124" s="447"/>
      <c r="AE124" s="459">
        <f>SUM(Y124:AD124)</f>
        <v>0</v>
      </c>
    </row>
    <row r="125" spans="1:31" ht="10.5" thickBot="1">
      <c r="A125" s="703"/>
      <c r="B125" s="295" t="s">
        <v>261</v>
      </c>
      <c r="C125" s="448" t="s">
        <v>89</v>
      </c>
      <c r="D125" s="250"/>
      <c r="E125" s="251"/>
      <c r="F125" s="186"/>
      <c r="G125" s="251"/>
      <c r="H125" s="187"/>
      <c r="I125" s="188"/>
      <c r="J125" s="424"/>
      <c r="K125" s="190"/>
      <c r="L125" s="191"/>
      <c r="M125" s="191"/>
      <c r="N125" s="191"/>
      <c r="O125" s="191"/>
      <c r="P125" s="192"/>
      <c r="Q125" s="231"/>
      <c r="R125" s="232"/>
      <c r="S125" s="232"/>
      <c r="T125" s="232"/>
      <c r="U125" s="232"/>
      <c r="V125" s="233"/>
      <c r="W125" s="253"/>
      <c r="X125" s="449">
        <v>40.15</v>
      </c>
      <c r="Y125" s="445"/>
      <c r="Z125" s="446"/>
      <c r="AA125" s="446"/>
      <c r="AB125" s="446"/>
      <c r="AC125" s="446"/>
      <c r="AD125" s="447"/>
      <c r="AE125" s="450">
        <v>0</v>
      </c>
    </row>
    <row r="126" spans="1:31" ht="10.5" thickBot="1">
      <c r="A126" s="401">
        <v>50</v>
      </c>
      <c r="B126" s="402" t="s">
        <v>262</v>
      </c>
      <c r="C126" s="464" t="s">
        <v>89</v>
      </c>
      <c r="D126" s="404">
        <v>3</v>
      </c>
      <c r="E126" s="377"/>
      <c r="F126" s="405">
        <v>1</v>
      </c>
      <c r="G126" s="377"/>
      <c r="H126" s="422">
        <v>1</v>
      </c>
      <c r="I126" s="423"/>
      <c r="J126" s="424">
        <f>SUM(D126:I126)</f>
        <v>5</v>
      </c>
      <c r="K126" s="389"/>
      <c r="L126" s="390"/>
      <c r="M126" s="390"/>
      <c r="N126" s="390"/>
      <c r="O126" s="390"/>
      <c r="P126" s="425"/>
      <c r="Q126" s="426"/>
      <c r="R126" s="427"/>
      <c r="S126" s="427"/>
      <c r="T126" s="427"/>
      <c r="U126" s="427"/>
      <c r="V126" s="428"/>
      <c r="W126" s="429"/>
      <c r="X126" s="430">
        <v>100</v>
      </c>
      <c r="Y126" s="479"/>
      <c r="Z126" s="480"/>
      <c r="AA126" s="480"/>
      <c r="AB126" s="480"/>
      <c r="AC126" s="480"/>
      <c r="AD126" s="481"/>
      <c r="AE126" s="482">
        <f>SUM(Y126:AD126)</f>
        <v>0</v>
      </c>
    </row>
    <row r="127" spans="1:32" ht="10.5" thickBot="1">
      <c r="A127" s="704">
        <v>51</v>
      </c>
      <c r="B127" s="578" t="s">
        <v>323</v>
      </c>
      <c r="C127" s="579"/>
      <c r="D127" s="580">
        <v>5</v>
      </c>
      <c r="E127" s="243"/>
      <c r="F127" s="243"/>
      <c r="G127" s="243"/>
      <c r="H127" s="154">
        <v>1</v>
      </c>
      <c r="I127" s="155"/>
      <c r="J127" s="424">
        <f>SUM(D127:I127)</f>
        <v>6</v>
      </c>
      <c r="K127" s="389"/>
      <c r="L127" s="390"/>
      <c r="M127" s="390"/>
      <c r="N127" s="390"/>
      <c r="O127" s="390"/>
      <c r="P127" s="453"/>
      <c r="Q127" s="160"/>
      <c r="R127" s="161"/>
      <c r="S127" s="161"/>
      <c r="T127" s="161"/>
      <c r="U127" s="161"/>
      <c r="V127" s="454"/>
      <c r="W127" s="468"/>
      <c r="X127" s="490"/>
      <c r="Y127" s="165"/>
      <c r="Z127" s="166"/>
      <c r="AA127" s="166"/>
      <c r="AB127" s="166"/>
      <c r="AC127" s="166"/>
      <c r="AD127" s="167"/>
      <c r="AE127" s="457"/>
      <c r="AF127" s="442">
        <f>AE128+AE129+AE130</f>
        <v>0</v>
      </c>
    </row>
    <row r="128" spans="1:31" ht="10.5" thickBot="1">
      <c r="A128" s="702"/>
      <c r="B128" s="581" t="s">
        <v>263</v>
      </c>
      <c r="C128" s="582"/>
      <c r="D128" s="215"/>
      <c r="E128" s="217"/>
      <c r="F128" s="217"/>
      <c r="G128" s="217"/>
      <c r="H128" s="172"/>
      <c r="I128" s="173"/>
      <c r="J128" s="424"/>
      <c r="K128" s="175"/>
      <c r="L128" s="176"/>
      <c r="M128" s="176"/>
      <c r="N128" s="176"/>
      <c r="O128" s="176"/>
      <c r="P128" s="177"/>
      <c r="Q128" s="175"/>
      <c r="R128" s="176"/>
      <c r="S128" s="176"/>
      <c r="T128" s="176"/>
      <c r="U128" s="176"/>
      <c r="V128" s="177"/>
      <c r="W128" s="247"/>
      <c r="X128" s="560">
        <v>30.66</v>
      </c>
      <c r="Y128" s="445"/>
      <c r="Z128" s="446"/>
      <c r="AA128" s="446"/>
      <c r="AB128" s="446"/>
      <c r="AC128" s="446"/>
      <c r="AD128" s="447"/>
      <c r="AE128" s="459">
        <f>SUM(Y128:AD128)</f>
        <v>0</v>
      </c>
    </row>
    <row r="129" spans="1:31" ht="10.5" thickBot="1">
      <c r="A129" s="702"/>
      <c r="B129" s="583" t="s">
        <v>264</v>
      </c>
      <c r="C129" s="582" t="s">
        <v>89</v>
      </c>
      <c r="D129" s="215"/>
      <c r="E129" s="217"/>
      <c r="F129" s="217"/>
      <c r="G129" s="217"/>
      <c r="H129" s="172"/>
      <c r="I129" s="173"/>
      <c r="J129" s="424"/>
      <c r="K129" s="175"/>
      <c r="L129" s="176"/>
      <c r="M129" s="176"/>
      <c r="N129" s="176"/>
      <c r="O129" s="176"/>
      <c r="P129" s="177"/>
      <c r="Q129" s="175"/>
      <c r="R129" s="176"/>
      <c r="S129" s="176"/>
      <c r="T129" s="176"/>
      <c r="U129" s="176"/>
      <c r="V129" s="177"/>
      <c r="W129" s="247"/>
      <c r="X129" s="560">
        <v>34.73</v>
      </c>
      <c r="Y129" s="445"/>
      <c r="Z129" s="446"/>
      <c r="AA129" s="446"/>
      <c r="AB129" s="446"/>
      <c r="AC129" s="446"/>
      <c r="AD129" s="447"/>
      <c r="AE129" s="459">
        <f>SUM(Y129:AD129)</f>
        <v>0</v>
      </c>
    </row>
    <row r="130" spans="1:31" ht="10.5" thickBot="1">
      <c r="A130" s="703"/>
      <c r="B130" s="584" t="s">
        <v>265</v>
      </c>
      <c r="C130" s="585" t="s">
        <v>89</v>
      </c>
      <c r="D130" s="250"/>
      <c r="E130" s="251"/>
      <c r="F130" s="251"/>
      <c r="G130" s="251"/>
      <c r="H130" s="187"/>
      <c r="I130" s="188"/>
      <c r="J130" s="424"/>
      <c r="K130" s="190"/>
      <c r="L130" s="191"/>
      <c r="M130" s="191"/>
      <c r="N130" s="191"/>
      <c r="O130" s="191"/>
      <c r="P130" s="192"/>
      <c r="Q130" s="190"/>
      <c r="R130" s="191"/>
      <c r="S130" s="191"/>
      <c r="T130" s="191"/>
      <c r="U130" s="191"/>
      <c r="V130" s="192"/>
      <c r="W130" s="253"/>
      <c r="X130" s="566">
        <v>34.61</v>
      </c>
      <c r="Y130" s="445"/>
      <c r="Z130" s="446"/>
      <c r="AA130" s="446"/>
      <c r="AB130" s="446"/>
      <c r="AC130" s="446"/>
      <c r="AD130" s="447"/>
      <c r="AE130" s="450">
        <f>SUM(Y130:AD130)</f>
        <v>0</v>
      </c>
    </row>
    <row r="131" spans="1:32" ht="10.5" thickBot="1">
      <c r="A131" s="683">
        <v>52</v>
      </c>
      <c r="B131" s="451" t="s">
        <v>28</v>
      </c>
      <c r="C131" s="452"/>
      <c r="D131" s="152">
        <v>2</v>
      </c>
      <c r="E131" s="153"/>
      <c r="F131" s="153">
        <v>1</v>
      </c>
      <c r="G131" s="153"/>
      <c r="H131" s="154">
        <v>1</v>
      </c>
      <c r="I131" s="155"/>
      <c r="J131" s="424">
        <f>SUM(D131:I131)</f>
        <v>4</v>
      </c>
      <c r="K131" s="389"/>
      <c r="L131" s="390"/>
      <c r="M131" s="390"/>
      <c r="N131" s="390"/>
      <c r="O131" s="390"/>
      <c r="P131" s="453"/>
      <c r="Q131" s="160"/>
      <c r="R131" s="161"/>
      <c r="S131" s="161"/>
      <c r="T131" s="161"/>
      <c r="U131" s="161"/>
      <c r="V131" s="454"/>
      <c r="W131" s="489"/>
      <c r="X131" s="462"/>
      <c r="Y131" s="165"/>
      <c r="Z131" s="166"/>
      <c r="AA131" s="166"/>
      <c r="AB131" s="166"/>
      <c r="AC131" s="166"/>
      <c r="AD131" s="167"/>
      <c r="AE131" s="457"/>
      <c r="AF131" s="442">
        <v>0</v>
      </c>
    </row>
    <row r="132" spans="1:31" ht="10.5" thickBot="1">
      <c r="A132" s="684"/>
      <c r="B132" s="574" t="s">
        <v>266</v>
      </c>
      <c r="C132" s="575" t="s">
        <v>89</v>
      </c>
      <c r="D132" s="627"/>
      <c r="E132" s="628"/>
      <c r="F132" s="628"/>
      <c r="G132" s="628"/>
      <c r="H132" s="172"/>
      <c r="I132" s="173"/>
      <c r="J132" s="424"/>
      <c r="K132" s="175"/>
      <c r="L132" s="176"/>
      <c r="M132" s="176"/>
      <c r="N132" s="176"/>
      <c r="O132" s="176"/>
      <c r="P132" s="177"/>
      <c r="Q132" s="175"/>
      <c r="R132" s="176"/>
      <c r="S132" s="176"/>
      <c r="T132" s="176"/>
      <c r="U132" s="176"/>
      <c r="V132" s="177"/>
      <c r="W132" s="247"/>
      <c r="X132" s="458">
        <v>56.55</v>
      </c>
      <c r="Y132" s="445"/>
      <c r="Z132" s="446"/>
      <c r="AA132" s="446"/>
      <c r="AB132" s="446"/>
      <c r="AC132" s="446"/>
      <c r="AD132" s="447"/>
      <c r="AE132" s="459">
        <f>SUM(Y132:AD132)</f>
        <v>0</v>
      </c>
    </row>
    <row r="133" spans="1:31" ht="10.5" thickBot="1">
      <c r="A133" s="684"/>
      <c r="B133" s="513" t="s">
        <v>267</v>
      </c>
      <c r="C133" s="443"/>
      <c r="D133" s="170"/>
      <c r="E133" s="171"/>
      <c r="F133" s="171"/>
      <c r="G133" s="171"/>
      <c r="H133" s="172"/>
      <c r="I133" s="173"/>
      <c r="J133" s="424"/>
      <c r="K133" s="175"/>
      <c r="L133" s="176"/>
      <c r="M133" s="176"/>
      <c r="N133" s="176"/>
      <c r="O133" s="176"/>
      <c r="P133" s="177"/>
      <c r="Q133" s="175"/>
      <c r="R133" s="176"/>
      <c r="S133" s="176"/>
      <c r="T133" s="176"/>
      <c r="U133" s="176"/>
      <c r="V133" s="177"/>
      <c r="W133" s="469"/>
      <c r="X133" s="458">
        <v>43.45</v>
      </c>
      <c r="Y133" s="445"/>
      <c r="Z133" s="446"/>
      <c r="AA133" s="446"/>
      <c r="AB133" s="446"/>
      <c r="AC133" s="446"/>
      <c r="AD133" s="447"/>
      <c r="AE133" s="459">
        <v>0</v>
      </c>
    </row>
    <row r="134" spans="1:31" ht="10.5" thickBot="1">
      <c r="A134" s="401">
        <v>53</v>
      </c>
      <c r="B134" s="420" t="s">
        <v>268</v>
      </c>
      <c r="C134" s="421" t="s">
        <v>89</v>
      </c>
      <c r="D134" s="577">
        <v>6</v>
      </c>
      <c r="E134" s="475"/>
      <c r="F134" s="475">
        <v>1</v>
      </c>
      <c r="G134" s="475"/>
      <c r="H134" s="422"/>
      <c r="I134" s="423"/>
      <c r="J134" s="424">
        <f>SUM(D134:I134)</f>
        <v>7</v>
      </c>
      <c r="K134" s="389"/>
      <c r="L134" s="390"/>
      <c r="M134" s="390"/>
      <c r="N134" s="390"/>
      <c r="O134" s="390"/>
      <c r="P134" s="425"/>
      <c r="Q134" s="426"/>
      <c r="R134" s="427"/>
      <c r="S134" s="427"/>
      <c r="T134" s="427"/>
      <c r="U134" s="427"/>
      <c r="V134" s="428"/>
      <c r="W134" s="429"/>
      <c r="X134" s="586">
        <v>100</v>
      </c>
      <c r="Y134" s="479"/>
      <c r="Z134" s="480"/>
      <c r="AA134" s="480"/>
      <c r="AB134" s="480"/>
      <c r="AC134" s="480"/>
      <c r="AD134" s="481"/>
      <c r="AE134" s="482">
        <f>SUM(Y134:AD134)</f>
        <v>0</v>
      </c>
    </row>
    <row r="135" spans="1:32" ht="10.5" thickBot="1">
      <c r="A135" s="683">
        <v>54</v>
      </c>
      <c r="B135" s="538" t="s">
        <v>122</v>
      </c>
      <c r="C135" s="587"/>
      <c r="D135" s="241">
        <v>5</v>
      </c>
      <c r="E135" s="243"/>
      <c r="F135" s="243">
        <v>1</v>
      </c>
      <c r="G135" s="243"/>
      <c r="H135" s="154"/>
      <c r="I135" s="155"/>
      <c r="J135" s="424">
        <f>SUM(D135:I135)</f>
        <v>6</v>
      </c>
      <c r="K135" s="389"/>
      <c r="L135" s="390"/>
      <c r="M135" s="390"/>
      <c r="N135" s="390"/>
      <c r="O135" s="390"/>
      <c r="P135" s="453"/>
      <c r="Q135" s="160"/>
      <c r="R135" s="161"/>
      <c r="S135" s="161"/>
      <c r="T135" s="161"/>
      <c r="U135" s="161"/>
      <c r="V135" s="454"/>
      <c r="W135" s="468"/>
      <c r="X135" s="456"/>
      <c r="Y135" s="165"/>
      <c r="Z135" s="166"/>
      <c r="AA135" s="166"/>
      <c r="AB135" s="166"/>
      <c r="AC135" s="166"/>
      <c r="AD135" s="167"/>
      <c r="AE135" s="457"/>
      <c r="AF135" s="442">
        <f>AE136+AE137+AE138</f>
        <v>0</v>
      </c>
    </row>
    <row r="136" spans="1:31" ht="10.5" thickBot="1">
      <c r="A136" s="684"/>
      <c r="B136" s="268" t="s">
        <v>269</v>
      </c>
      <c r="C136" s="443" t="s">
        <v>89</v>
      </c>
      <c r="D136" s="215"/>
      <c r="E136" s="217"/>
      <c r="F136" s="217"/>
      <c r="G136" s="217"/>
      <c r="H136" s="172"/>
      <c r="I136" s="173"/>
      <c r="J136" s="424"/>
      <c r="K136" s="175"/>
      <c r="L136" s="176"/>
      <c r="M136" s="176"/>
      <c r="N136" s="176"/>
      <c r="O136" s="176"/>
      <c r="P136" s="177"/>
      <c r="Q136" s="175"/>
      <c r="R136" s="176"/>
      <c r="S136" s="176"/>
      <c r="T136" s="176"/>
      <c r="U136" s="176"/>
      <c r="V136" s="177"/>
      <c r="W136" s="247"/>
      <c r="X136" s="444">
        <v>33.12</v>
      </c>
      <c r="Y136" s="445"/>
      <c r="Z136" s="446"/>
      <c r="AA136" s="446"/>
      <c r="AB136" s="446"/>
      <c r="AC136" s="446"/>
      <c r="AD136" s="447"/>
      <c r="AE136" s="459">
        <f>SUM(Y136:AD136)</f>
        <v>0</v>
      </c>
    </row>
    <row r="137" spans="1:31" ht="10.5" thickBot="1">
      <c r="A137" s="684"/>
      <c r="B137" s="268" t="s">
        <v>270</v>
      </c>
      <c r="C137" s="443" t="s">
        <v>89</v>
      </c>
      <c r="D137" s="215"/>
      <c r="E137" s="217"/>
      <c r="F137" s="217"/>
      <c r="G137" s="217"/>
      <c r="H137" s="172"/>
      <c r="I137" s="173"/>
      <c r="J137" s="424"/>
      <c r="K137" s="175"/>
      <c r="L137" s="176"/>
      <c r="M137" s="176"/>
      <c r="N137" s="176"/>
      <c r="O137" s="176"/>
      <c r="P137" s="177"/>
      <c r="Q137" s="175"/>
      <c r="R137" s="176"/>
      <c r="S137" s="176"/>
      <c r="T137" s="176"/>
      <c r="U137" s="176"/>
      <c r="V137" s="177"/>
      <c r="W137" s="247"/>
      <c r="X137" s="444">
        <v>33.03</v>
      </c>
      <c r="Y137" s="445"/>
      <c r="Z137" s="446"/>
      <c r="AA137" s="446"/>
      <c r="AB137" s="446"/>
      <c r="AC137" s="446"/>
      <c r="AD137" s="447"/>
      <c r="AE137" s="459">
        <f>SUM(Y137:AD137)</f>
        <v>0</v>
      </c>
    </row>
    <row r="138" spans="1:31" ht="10.5" thickBot="1">
      <c r="A138" s="685"/>
      <c r="B138" s="295" t="s">
        <v>271</v>
      </c>
      <c r="C138" s="448" t="s">
        <v>89</v>
      </c>
      <c r="D138" s="250"/>
      <c r="E138" s="251"/>
      <c r="F138" s="251"/>
      <c r="G138" s="251"/>
      <c r="H138" s="187"/>
      <c r="I138" s="188"/>
      <c r="J138" s="424"/>
      <c r="K138" s="190"/>
      <c r="L138" s="191"/>
      <c r="M138" s="191"/>
      <c r="N138" s="191"/>
      <c r="O138" s="191"/>
      <c r="P138" s="192"/>
      <c r="Q138" s="190"/>
      <c r="R138" s="191"/>
      <c r="S138" s="191"/>
      <c r="T138" s="191"/>
      <c r="U138" s="191"/>
      <c r="V138" s="192"/>
      <c r="W138" s="253"/>
      <c r="X138" s="449">
        <v>33.85</v>
      </c>
      <c r="Y138" s="445"/>
      <c r="Z138" s="446"/>
      <c r="AA138" s="446"/>
      <c r="AB138" s="446"/>
      <c r="AC138" s="446"/>
      <c r="AD138" s="447"/>
      <c r="AE138" s="450">
        <f>SUM(Y138:AD138)</f>
        <v>0</v>
      </c>
    </row>
    <row r="139" spans="1:32" ht="10.5" thickBot="1">
      <c r="A139" s="683">
        <v>55</v>
      </c>
      <c r="B139" s="451" t="s">
        <v>332</v>
      </c>
      <c r="C139" s="452"/>
      <c r="D139" s="152"/>
      <c r="E139" s="153">
        <v>4</v>
      </c>
      <c r="F139" s="153"/>
      <c r="G139" s="153"/>
      <c r="H139" s="154"/>
      <c r="I139" s="155"/>
      <c r="J139" s="424">
        <f>SUM(D139:I139)</f>
        <v>4</v>
      </c>
      <c r="K139" s="389"/>
      <c r="L139" s="390"/>
      <c r="M139" s="390"/>
      <c r="N139" s="390"/>
      <c r="O139" s="390"/>
      <c r="P139" s="453"/>
      <c r="Q139" s="160"/>
      <c r="R139" s="161"/>
      <c r="S139" s="161"/>
      <c r="T139" s="161"/>
      <c r="U139" s="161"/>
      <c r="V139" s="454"/>
      <c r="W139" s="468"/>
      <c r="X139" s="456"/>
      <c r="Y139" s="165"/>
      <c r="Z139" s="166"/>
      <c r="AA139" s="166"/>
      <c r="AB139" s="166"/>
      <c r="AC139" s="166"/>
      <c r="AD139" s="167"/>
      <c r="AE139" s="457"/>
      <c r="AF139" s="442">
        <f>AE140+AE141</f>
        <v>0</v>
      </c>
    </row>
    <row r="140" spans="1:31" ht="10.5" thickBot="1">
      <c r="A140" s="684"/>
      <c r="B140" s="268" t="s">
        <v>272</v>
      </c>
      <c r="C140" s="443" t="s">
        <v>89</v>
      </c>
      <c r="D140" s="215"/>
      <c r="E140" s="217"/>
      <c r="F140" s="217"/>
      <c r="G140" s="217"/>
      <c r="H140" s="172"/>
      <c r="I140" s="173"/>
      <c r="J140" s="424"/>
      <c r="K140" s="175"/>
      <c r="L140" s="176"/>
      <c r="M140" s="176"/>
      <c r="N140" s="176"/>
      <c r="O140" s="176"/>
      <c r="P140" s="177"/>
      <c r="Q140" s="175"/>
      <c r="R140" s="176"/>
      <c r="S140" s="176"/>
      <c r="T140" s="176"/>
      <c r="U140" s="176"/>
      <c r="V140" s="177"/>
      <c r="W140" s="247"/>
      <c r="X140" s="458">
        <v>55.1</v>
      </c>
      <c r="Y140" s="445"/>
      <c r="Z140" s="446"/>
      <c r="AA140" s="446"/>
      <c r="AB140" s="446"/>
      <c r="AC140" s="446"/>
      <c r="AD140" s="447"/>
      <c r="AE140" s="459">
        <f>SUM(Y140:AD140)</f>
        <v>0</v>
      </c>
    </row>
    <row r="141" spans="1:31" ht="10.5" thickBot="1">
      <c r="A141" s="685"/>
      <c r="B141" s="295" t="s">
        <v>273</v>
      </c>
      <c r="C141" s="448" t="s">
        <v>89</v>
      </c>
      <c r="D141" s="185"/>
      <c r="E141" s="186"/>
      <c r="F141" s="186"/>
      <c r="G141" s="186"/>
      <c r="H141" s="187"/>
      <c r="I141" s="188"/>
      <c r="J141" s="424"/>
      <c r="K141" s="190"/>
      <c r="L141" s="191"/>
      <c r="M141" s="191"/>
      <c r="N141" s="191"/>
      <c r="O141" s="191"/>
      <c r="P141" s="192"/>
      <c r="Q141" s="190"/>
      <c r="R141" s="191"/>
      <c r="S141" s="191"/>
      <c r="T141" s="191"/>
      <c r="U141" s="191"/>
      <c r="V141" s="192"/>
      <c r="W141" s="253"/>
      <c r="X141" s="461">
        <v>44.9</v>
      </c>
      <c r="Y141" s="445"/>
      <c r="Z141" s="446"/>
      <c r="AA141" s="446"/>
      <c r="AB141" s="446"/>
      <c r="AC141" s="446"/>
      <c r="AD141" s="447"/>
      <c r="AE141" s="450">
        <f>SUM(Y141:AD141)</f>
        <v>0</v>
      </c>
    </row>
    <row r="142" spans="1:32" ht="10.5" thickBot="1">
      <c r="A142" s="683">
        <v>56</v>
      </c>
      <c r="B142" s="505" t="s">
        <v>123</v>
      </c>
      <c r="C142" s="506"/>
      <c r="D142" s="241">
        <v>3</v>
      </c>
      <c r="E142" s="243"/>
      <c r="F142" s="243"/>
      <c r="G142" s="243"/>
      <c r="H142" s="154">
        <v>1</v>
      </c>
      <c r="I142" s="155"/>
      <c r="J142" s="424">
        <f>SUM(D142:I142)</f>
        <v>4</v>
      </c>
      <c r="K142" s="389"/>
      <c r="L142" s="390"/>
      <c r="M142" s="390"/>
      <c r="N142" s="390"/>
      <c r="O142" s="390"/>
      <c r="P142" s="588"/>
      <c r="Q142" s="589"/>
      <c r="R142" s="590"/>
      <c r="S142" s="590"/>
      <c r="T142" s="590"/>
      <c r="U142" s="590"/>
      <c r="V142" s="591"/>
      <c r="W142" s="592"/>
      <c r="X142" s="593"/>
      <c r="Y142" s="165"/>
      <c r="Z142" s="166"/>
      <c r="AA142" s="166"/>
      <c r="AB142" s="166"/>
      <c r="AC142" s="166"/>
      <c r="AD142" s="167"/>
      <c r="AE142" s="457"/>
      <c r="AF142" s="442">
        <f>AE143+AE144</f>
        <v>0</v>
      </c>
    </row>
    <row r="143" spans="1:31" ht="10.5" thickBot="1">
      <c r="A143" s="684"/>
      <c r="B143" s="268" t="s">
        <v>274</v>
      </c>
      <c r="C143" s="443" t="s">
        <v>89</v>
      </c>
      <c r="D143" s="215"/>
      <c r="E143" s="217"/>
      <c r="F143" s="217"/>
      <c r="G143" s="217"/>
      <c r="H143" s="172"/>
      <c r="I143" s="173"/>
      <c r="J143" s="424"/>
      <c r="K143" s="175"/>
      <c r="L143" s="176"/>
      <c r="M143" s="176"/>
      <c r="N143" s="176"/>
      <c r="O143" s="176"/>
      <c r="P143" s="177"/>
      <c r="Q143" s="175"/>
      <c r="R143" s="176"/>
      <c r="S143" s="176"/>
      <c r="T143" s="176"/>
      <c r="U143" s="176"/>
      <c r="V143" s="177"/>
      <c r="W143" s="247"/>
      <c r="X143" s="444">
        <v>49.93</v>
      </c>
      <c r="Y143" s="445"/>
      <c r="Z143" s="446"/>
      <c r="AA143" s="446"/>
      <c r="AB143" s="446"/>
      <c r="AC143" s="446"/>
      <c r="AD143" s="447"/>
      <c r="AE143" s="459">
        <f>SUM(Y143:AD143)</f>
        <v>0</v>
      </c>
    </row>
    <row r="144" spans="1:31" ht="10.5" thickBot="1">
      <c r="A144" s="706"/>
      <c r="B144" s="269" t="s">
        <v>275</v>
      </c>
      <c r="C144" s="594" t="s">
        <v>89</v>
      </c>
      <c r="D144" s="225"/>
      <c r="E144" s="227"/>
      <c r="F144" s="227"/>
      <c r="G144" s="227"/>
      <c r="H144" s="228"/>
      <c r="I144" s="229"/>
      <c r="J144" s="424"/>
      <c r="K144" s="231"/>
      <c r="L144" s="232"/>
      <c r="M144" s="232"/>
      <c r="N144" s="232"/>
      <c r="O144" s="232"/>
      <c r="P144" s="233"/>
      <c r="Q144" s="231"/>
      <c r="R144" s="232"/>
      <c r="S144" s="232"/>
      <c r="T144" s="232"/>
      <c r="U144" s="232"/>
      <c r="V144" s="233"/>
      <c r="W144" s="259"/>
      <c r="X144" s="595">
        <v>50.07</v>
      </c>
      <c r="Y144" s="596"/>
      <c r="Z144" s="597"/>
      <c r="AA144" s="597"/>
      <c r="AB144" s="597"/>
      <c r="AC144" s="597"/>
      <c r="AD144" s="598"/>
      <c r="AE144" s="323">
        <f>SUM(Y144:AD144)</f>
        <v>0</v>
      </c>
    </row>
    <row r="145" spans="1:31" ht="10.5" thickBot="1">
      <c r="A145" s="401">
        <v>57</v>
      </c>
      <c r="B145" s="420" t="s">
        <v>276</v>
      </c>
      <c r="C145" s="421" t="s">
        <v>89</v>
      </c>
      <c r="D145" s="376">
        <v>2</v>
      </c>
      <c r="E145" s="377">
        <v>2</v>
      </c>
      <c r="F145" s="377"/>
      <c r="G145" s="377"/>
      <c r="H145" s="422"/>
      <c r="I145" s="423"/>
      <c r="J145" s="424">
        <f>SUM(D145:I145)</f>
        <v>4</v>
      </c>
      <c r="K145" s="389"/>
      <c r="L145" s="390"/>
      <c r="M145" s="390"/>
      <c r="N145" s="390"/>
      <c r="O145" s="390"/>
      <c r="P145" s="425"/>
      <c r="Q145" s="426"/>
      <c r="R145" s="427"/>
      <c r="S145" s="427"/>
      <c r="T145" s="427"/>
      <c r="U145" s="427"/>
      <c r="V145" s="428"/>
      <c r="W145" s="429"/>
      <c r="X145" s="430">
        <v>100</v>
      </c>
      <c r="Y145" s="479"/>
      <c r="Z145" s="480"/>
      <c r="AA145" s="480"/>
      <c r="AB145" s="480"/>
      <c r="AC145" s="480"/>
      <c r="AD145" s="481"/>
      <c r="AE145" s="482">
        <f>SUM(Y145:AD145)</f>
        <v>0</v>
      </c>
    </row>
    <row r="146" spans="1:31" ht="10.5" thickBot="1">
      <c r="A146" s="629">
        <v>58</v>
      </c>
      <c r="B146" s="630" t="s">
        <v>277</v>
      </c>
      <c r="C146" s="631" t="s">
        <v>89</v>
      </c>
      <c r="D146" s="632">
        <v>3</v>
      </c>
      <c r="E146" s="633"/>
      <c r="F146" s="633"/>
      <c r="G146" s="377"/>
      <c r="H146" s="422">
        <v>1</v>
      </c>
      <c r="I146" s="423"/>
      <c r="J146" s="424">
        <f>SUM(D146:I146)</f>
        <v>4</v>
      </c>
      <c r="K146" s="655"/>
      <c r="L146" s="656"/>
      <c r="M146" s="656"/>
      <c r="N146" s="656"/>
      <c r="O146" s="656"/>
      <c r="P146" s="657"/>
      <c r="Q146" s="599"/>
      <c r="R146" s="600"/>
      <c r="S146" s="600"/>
      <c r="T146" s="600"/>
      <c r="U146" s="600"/>
      <c r="V146" s="601"/>
      <c r="W146" s="429"/>
      <c r="X146" s="430">
        <v>100</v>
      </c>
      <c r="Y146" s="479"/>
      <c r="Z146" s="480"/>
      <c r="AA146" s="480"/>
      <c r="AB146" s="480"/>
      <c r="AC146" s="480"/>
      <c r="AD146" s="481"/>
      <c r="AE146" s="482">
        <f>SUM(Y146:AD146)</f>
        <v>0</v>
      </c>
    </row>
    <row r="147" spans="1:31" ht="10.5" thickBot="1">
      <c r="A147" s="171">
        <v>59</v>
      </c>
      <c r="B147" s="634" t="s">
        <v>330</v>
      </c>
      <c r="C147" s="634" t="s">
        <v>89</v>
      </c>
      <c r="D147" s="217">
        <v>4</v>
      </c>
      <c r="E147" s="217"/>
      <c r="F147" s="217">
        <v>1</v>
      </c>
      <c r="G147" s="377"/>
      <c r="H147" s="422"/>
      <c r="I147" s="423"/>
      <c r="J147" s="424">
        <v>5</v>
      </c>
      <c r="K147" s="660"/>
      <c r="L147" s="660"/>
      <c r="M147" s="660"/>
      <c r="N147" s="660"/>
      <c r="O147" s="660"/>
      <c r="P147" s="660"/>
      <c r="Q147" s="654"/>
      <c r="R147" s="600"/>
      <c r="S147" s="600"/>
      <c r="T147" s="600"/>
      <c r="U147" s="600"/>
      <c r="V147" s="601"/>
      <c r="W147" s="429"/>
      <c r="X147" s="430">
        <v>100</v>
      </c>
      <c r="Y147" s="479"/>
      <c r="Z147" s="480"/>
      <c r="AA147" s="480"/>
      <c r="AB147" s="480"/>
      <c r="AC147" s="480"/>
      <c r="AD147" s="481"/>
      <c r="AE147" s="482"/>
    </row>
    <row r="148" spans="1:31" ht="10.5" thickBot="1">
      <c r="A148" s="171">
        <v>60</v>
      </c>
      <c r="B148" s="634" t="s">
        <v>333</v>
      </c>
      <c r="C148" s="634" t="s">
        <v>89</v>
      </c>
      <c r="D148" s="217"/>
      <c r="E148" s="217">
        <v>2</v>
      </c>
      <c r="F148" s="217">
        <v>3</v>
      </c>
      <c r="G148" s="377"/>
      <c r="H148" s="422"/>
      <c r="I148" s="423"/>
      <c r="J148" s="424">
        <v>5</v>
      </c>
      <c r="K148" s="660"/>
      <c r="L148" s="660"/>
      <c r="M148" s="660"/>
      <c r="N148" s="660"/>
      <c r="O148" s="660"/>
      <c r="P148" s="660"/>
      <c r="Q148" s="654"/>
      <c r="R148" s="600"/>
      <c r="S148" s="600"/>
      <c r="T148" s="600"/>
      <c r="U148" s="600"/>
      <c r="V148" s="601"/>
      <c r="W148" s="429"/>
      <c r="X148" s="430">
        <v>100</v>
      </c>
      <c r="Y148" s="479"/>
      <c r="Z148" s="480"/>
      <c r="AA148" s="480"/>
      <c r="AB148" s="480"/>
      <c r="AC148" s="480"/>
      <c r="AD148" s="481"/>
      <c r="AE148" s="482"/>
    </row>
    <row r="149" spans="1:31" s="131" customFormat="1" ht="25.5" customHeight="1" thickBot="1">
      <c r="A149" s="675" t="s">
        <v>86</v>
      </c>
      <c r="B149" s="675"/>
      <c r="C149" s="636"/>
      <c r="D149" s="635">
        <f>SUM(D7:D147)</f>
        <v>217</v>
      </c>
      <c r="E149" s="635">
        <v>28</v>
      </c>
      <c r="F149" s="635">
        <v>68</v>
      </c>
      <c r="G149" s="326">
        <f>SUM(G7:G147)</f>
        <v>6</v>
      </c>
      <c r="H149" s="326">
        <f>SUM(H7:H147)</f>
        <v>28</v>
      </c>
      <c r="I149" s="327">
        <f>SUM(I7:I146)</f>
        <v>0</v>
      </c>
      <c r="J149" s="324">
        <v>345</v>
      </c>
      <c r="K149" s="658"/>
      <c r="L149" s="659"/>
      <c r="M149" s="659"/>
      <c r="N149" s="659"/>
      <c r="O149" s="659"/>
      <c r="P149" s="659"/>
      <c r="Q149" s="602">
        <f aca="true" t="shared" si="3" ref="Q149:W149">SUM(Q7:Q146)</f>
        <v>0</v>
      </c>
      <c r="R149" s="603">
        <f t="shared" si="3"/>
        <v>0</v>
      </c>
      <c r="S149" s="603">
        <f t="shared" si="3"/>
        <v>0</v>
      </c>
      <c r="T149" s="603">
        <f t="shared" si="3"/>
        <v>0</v>
      </c>
      <c r="U149" s="603">
        <f t="shared" si="3"/>
        <v>0</v>
      </c>
      <c r="V149" s="604">
        <f t="shared" si="3"/>
        <v>0</v>
      </c>
      <c r="W149" s="335">
        <f t="shared" si="3"/>
        <v>0</v>
      </c>
      <c r="X149" s="334"/>
      <c r="Y149" s="605"/>
      <c r="Z149" s="606"/>
      <c r="AA149" s="606"/>
      <c r="AB149" s="606"/>
      <c r="AC149" s="606"/>
      <c r="AD149" s="607"/>
      <c r="AE149" s="337">
        <f>SUM(AE7:AE146)</f>
        <v>0</v>
      </c>
    </row>
    <row r="150" spans="1:31" ht="9.75">
      <c r="A150" s="130"/>
      <c r="B150" s="130"/>
      <c r="C150" s="130"/>
      <c r="D150" s="608"/>
      <c r="E150" s="608"/>
      <c r="F150" s="608"/>
      <c r="G150" s="608"/>
      <c r="H150" s="608"/>
      <c r="I150" s="608"/>
      <c r="J150" s="608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609"/>
      <c r="Y150" s="130"/>
      <c r="Z150" s="130"/>
      <c r="AA150" s="130"/>
      <c r="AB150" s="130"/>
      <c r="AC150" s="130"/>
      <c r="AD150" s="130"/>
      <c r="AE150" s="610"/>
    </row>
    <row r="151" spans="1:31" s="341" customFormat="1" ht="9.75">
      <c r="A151" s="339" t="s">
        <v>94</v>
      </c>
      <c r="B151" s="339"/>
      <c r="C151" s="340"/>
      <c r="E151" s="342"/>
      <c r="G151" s="343"/>
      <c r="J151" s="342"/>
      <c r="X151" s="357"/>
      <c r="Y151" s="611">
        <f>Y149+Z149+AA149+AB149+AC149+AD149</f>
        <v>0</v>
      </c>
      <c r="AE151" s="612"/>
    </row>
    <row r="152" spans="1:25" s="341" customFormat="1" ht="9.75">
      <c r="A152" s="344"/>
      <c r="B152" s="345" t="s">
        <v>95</v>
      </c>
      <c r="D152" s="345" t="s">
        <v>96</v>
      </c>
      <c r="E152" s="347"/>
      <c r="F152" s="346"/>
      <c r="G152" s="348"/>
      <c r="H152" s="346"/>
      <c r="I152" s="346"/>
      <c r="J152" s="349"/>
      <c r="K152" s="350"/>
      <c r="L152" s="350"/>
      <c r="X152" s="357"/>
      <c r="Y152" s="611">
        <f>AE149-Y151</f>
        <v>0</v>
      </c>
    </row>
    <row r="154" ht="9.75">
      <c r="AE154" s="573"/>
    </row>
    <row r="160" spans="1:24" s="341" customFormat="1" ht="9.75">
      <c r="A160" s="351" t="s">
        <v>158</v>
      </c>
      <c r="B160" s="351"/>
      <c r="C160" s="351"/>
      <c r="D160" s="351"/>
      <c r="E160" s="342"/>
      <c r="G160" s="343"/>
      <c r="J160" s="342"/>
      <c r="X160" s="357"/>
    </row>
    <row r="161" spans="1:24" s="341" customFormat="1" ht="9.75">
      <c r="A161" s="352"/>
      <c r="B161" s="353"/>
      <c r="F161" s="341" t="s">
        <v>88</v>
      </c>
      <c r="J161" s="342"/>
      <c r="X161" s="357"/>
    </row>
    <row r="162" spans="1:24" s="341" customFormat="1" ht="9.75">
      <c r="A162" s="352"/>
      <c r="B162" s="353" t="s">
        <v>97</v>
      </c>
      <c r="D162" s="354">
        <f>D149</f>
        <v>217</v>
      </c>
      <c r="E162" s="342" t="s">
        <v>89</v>
      </c>
      <c r="F162" s="346"/>
      <c r="G162" s="342" t="s">
        <v>90</v>
      </c>
      <c r="H162" s="342"/>
      <c r="I162" s="354">
        <f aca="true" t="shared" si="4" ref="I162:I167">D162*F162</f>
        <v>0</v>
      </c>
      <c r="J162" s="342"/>
      <c r="X162" s="357"/>
    </row>
    <row r="163" spans="1:24" s="341" customFormat="1" ht="9.75">
      <c r="A163" s="352"/>
      <c r="B163" s="353" t="s">
        <v>91</v>
      </c>
      <c r="D163" s="354">
        <f>E149</f>
        <v>28</v>
      </c>
      <c r="E163" s="342" t="s">
        <v>89</v>
      </c>
      <c r="F163" s="346"/>
      <c r="G163" s="342" t="s">
        <v>90</v>
      </c>
      <c r="H163" s="342"/>
      <c r="I163" s="354">
        <f t="shared" si="4"/>
        <v>0</v>
      </c>
      <c r="J163" s="342"/>
      <c r="X163" s="357"/>
    </row>
    <row r="164" spans="1:24" s="341" customFormat="1" ht="9.75">
      <c r="A164" s="352"/>
      <c r="B164" s="353" t="s">
        <v>92</v>
      </c>
      <c r="D164" s="354">
        <f>F149</f>
        <v>68</v>
      </c>
      <c r="E164" s="342" t="s">
        <v>89</v>
      </c>
      <c r="F164" s="346"/>
      <c r="G164" s="342" t="s">
        <v>90</v>
      </c>
      <c r="H164" s="342"/>
      <c r="I164" s="354">
        <f t="shared" si="4"/>
        <v>0</v>
      </c>
      <c r="J164" s="342"/>
      <c r="X164" s="357"/>
    </row>
    <row r="165" spans="1:24" s="341" customFormat="1" ht="9.75">
      <c r="A165" s="352"/>
      <c r="B165" s="353" t="s">
        <v>98</v>
      </c>
      <c r="D165" s="354">
        <f>G149</f>
        <v>6</v>
      </c>
      <c r="E165" s="342" t="s">
        <v>89</v>
      </c>
      <c r="F165" s="346"/>
      <c r="G165" s="342" t="s">
        <v>93</v>
      </c>
      <c r="H165" s="342"/>
      <c r="I165" s="354">
        <f t="shared" si="4"/>
        <v>0</v>
      </c>
      <c r="J165" s="342"/>
      <c r="X165" s="357"/>
    </row>
    <row r="166" spans="1:24" s="341" customFormat="1" ht="9.75">
      <c r="A166" s="352"/>
      <c r="B166" s="353" t="s">
        <v>99</v>
      </c>
      <c r="D166" s="354">
        <f>H149</f>
        <v>28</v>
      </c>
      <c r="E166" s="342" t="s">
        <v>89</v>
      </c>
      <c r="F166" s="346"/>
      <c r="G166" s="342" t="s">
        <v>93</v>
      </c>
      <c r="H166" s="342"/>
      <c r="I166" s="354">
        <f t="shared" si="4"/>
        <v>0</v>
      </c>
      <c r="J166" s="342"/>
      <c r="X166" s="357"/>
    </row>
    <row r="167" spans="1:24" s="341" customFormat="1" ht="9.75">
      <c r="A167" s="352"/>
      <c r="B167" s="353" t="s">
        <v>100</v>
      </c>
      <c r="D167" s="354">
        <f>I149</f>
        <v>0</v>
      </c>
      <c r="E167" s="342" t="s">
        <v>89</v>
      </c>
      <c r="F167" s="346"/>
      <c r="G167" s="342" t="s">
        <v>93</v>
      </c>
      <c r="H167" s="342"/>
      <c r="I167" s="354">
        <f t="shared" si="4"/>
        <v>0</v>
      </c>
      <c r="J167" s="342"/>
      <c r="X167" s="357"/>
    </row>
    <row r="168" spans="1:10" s="357" customFormat="1" ht="9.75">
      <c r="A168" s="355"/>
      <c r="B168" s="356" t="s">
        <v>86</v>
      </c>
      <c r="D168" s="358">
        <f>SUM(D162:D167)</f>
        <v>347</v>
      </c>
      <c r="E168" s="359"/>
      <c r="F168" s="360"/>
      <c r="G168" s="361"/>
      <c r="H168" s="359"/>
      <c r="I168" s="358">
        <f>SUM(I162:I167)</f>
        <v>0</v>
      </c>
      <c r="J168" s="359"/>
    </row>
    <row r="169" ht="9.75">
      <c r="I169" s="613"/>
    </row>
    <row r="171" spans="2:4" ht="9.75">
      <c r="B171" s="126" t="str">
        <f>B7</f>
        <v>Wspólnota Mieszkaniowa przy ul. 1 Maja 38</v>
      </c>
      <c r="D171" s="368">
        <f>AE7</f>
        <v>0</v>
      </c>
    </row>
    <row r="172" spans="2:4" ht="9.75">
      <c r="B172" s="126" t="str">
        <f>B8</f>
        <v>Wspólnota Mieszkaniowa przy ul. 1 Maja 76</v>
      </c>
      <c r="D172" s="368">
        <f>AE8</f>
        <v>0</v>
      </c>
    </row>
    <row r="173" spans="2:4" ht="9.75">
      <c r="B173" s="126" t="str">
        <f>B9</f>
        <v>Wspólnota Mieszkaniowa przy ul. 1 Maja 82</v>
      </c>
      <c r="D173" s="368">
        <f>AE9</f>
        <v>0</v>
      </c>
    </row>
    <row r="174" spans="2:4" ht="9.75">
      <c r="B174" s="126" t="str">
        <f>B11</f>
        <v> - Wspólnota Mieszkaniowa przy ul. 1 Maja 53</v>
      </c>
      <c r="D174" s="368">
        <f>AE11</f>
        <v>0</v>
      </c>
    </row>
    <row r="175" spans="2:4" ht="9.75">
      <c r="B175" s="126" t="str">
        <f>B12</f>
        <v> - Wspólnota Mieszkaniowa przy ul. 1 Maja 55</v>
      </c>
      <c r="D175" s="368">
        <f>AE12</f>
        <v>0</v>
      </c>
    </row>
    <row r="176" spans="2:4" ht="9.75">
      <c r="B176" s="126" t="str">
        <f>B14</f>
        <v> - Wspólnota Mieszkaniowa przy ul. 1 Maja 57</v>
      </c>
      <c r="D176" s="368">
        <f>AE14</f>
        <v>0</v>
      </c>
    </row>
    <row r="177" spans="2:4" ht="9.75">
      <c r="B177" s="365" t="str">
        <f>B15</f>
        <v> - Wspólnota Mieszkaniowa przy ul. 1 Maja 59</v>
      </c>
      <c r="D177" s="614">
        <f>AE15</f>
        <v>0</v>
      </c>
    </row>
    <row r="178" spans="2:4" ht="9.75">
      <c r="B178" s="126" t="str">
        <f>B17</f>
        <v> - Wspólnota Mieszkaniowa przy ul. Armii Krajowej 2</v>
      </c>
      <c r="D178" s="368">
        <f>AE17</f>
        <v>0</v>
      </c>
    </row>
    <row r="179" spans="2:4" ht="9.75">
      <c r="B179" s="365" t="str">
        <f>B18</f>
        <v> - Wspólnota Mieszkaniowa przy ul. Armii Krajowej 4</v>
      </c>
      <c r="D179" s="614">
        <f>AE18</f>
        <v>0</v>
      </c>
    </row>
    <row r="180" spans="2:4" ht="9.75">
      <c r="B180" s="126" t="str">
        <f>B19</f>
        <v>Wspólnota Mieszkaniowa przy ul. Bolesława Limanowskiego 28</v>
      </c>
      <c r="D180" s="368">
        <f>AE19</f>
        <v>0</v>
      </c>
    </row>
    <row r="181" spans="2:4" ht="9.75">
      <c r="B181" s="126" t="str">
        <f>B21</f>
        <v> - Wspólnota Mieszkaniowa przy ul. Bolesława Limanowskiego 32</v>
      </c>
      <c r="D181" s="368">
        <f>AE21</f>
        <v>0</v>
      </c>
    </row>
    <row r="182" spans="2:4" ht="9.75">
      <c r="B182" s="126" t="str">
        <f>B22</f>
        <v> - Wspólnota Mieszkaniowa przy ul. Bolesława Limanowskiego 34</v>
      </c>
      <c r="D182" s="368">
        <f>AE22</f>
        <v>0</v>
      </c>
    </row>
    <row r="183" spans="2:4" ht="9.75">
      <c r="B183" s="126" t="str">
        <f>B23</f>
        <v> - Wspólnota Mieszkaniowa przy ul. Bolesława Limanowskiego 36a</v>
      </c>
      <c r="D183" s="368">
        <f>AE23</f>
        <v>0</v>
      </c>
    </row>
    <row r="184" spans="2:4" ht="9.75">
      <c r="B184" s="126" t="str">
        <f>B24</f>
        <v> - Wspólnota Mieszkaniowa przy ul. Gabriela Narutowicza 38 </v>
      </c>
      <c r="D184" s="368">
        <f>AE24</f>
        <v>0</v>
      </c>
    </row>
    <row r="185" spans="2:4" ht="9.75">
      <c r="B185" s="126" t="str">
        <f>B25</f>
        <v>Wspólnota Mieszkaniowa przy ul. Gen. Józefa Hallera 4</v>
      </c>
      <c r="D185" s="368">
        <f>AE25</f>
        <v>0</v>
      </c>
    </row>
    <row r="186" spans="2:4" ht="9.75">
      <c r="B186" s="126" t="str">
        <f>B27</f>
        <v> - Wspólnota Mieszkaniowa przy ul. Bolesława Limanowskiego 26               </v>
      </c>
      <c r="D186" s="368">
        <f>AE27</f>
        <v>0</v>
      </c>
    </row>
    <row r="187" spans="2:4" ht="9.75">
      <c r="B187" s="126" t="str">
        <f>B28</f>
        <v> - Wspólnota Mieszkaniowa przy ul. Bolesława Limanowskiego 24</v>
      </c>
      <c r="D187" s="368">
        <f>AE28</f>
        <v>0</v>
      </c>
    </row>
    <row r="188" spans="2:4" ht="9.75">
      <c r="B188" s="126" t="str">
        <f>B29</f>
        <v>Wspólnota Mieszkaniowa przy ul. Bolesława Limanowskiego 37 A</v>
      </c>
      <c r="D188" s="368">
        <f>AE29</f>
        <v>0</v>
      </c>
    </row>
    <row r="189" spans="2:4" ht="9.75">
      <c r="B189" s="126" t="str">
        <f>B30</f>
        <v>Wspólnota Mieszkaniowa przy ul. Bolesława Limanowskiego 43</v>
      </c>
      <c r="D189" s="368">
        <f>AE30</f>
        <v>0</v>
      </c>
    </row>
    <row r="190" spans="2:4" ht="9.75">
      <c r="B190" s="126" t="str">
        <f>B31</f>
        <v>Wspólnota Mieszkaniowa przy ul. Farbiarskiej 2 </v>
      </c>
      <c r="D190" s="368">
        <f>AE31</f>
        <v>0</v>
      </c>
    </row>
    <row r="191" spans="2:4" ht="9.75">
      <c r="B191" s="126" t="str">
        <f aca="true" t="shared" si="5" ref="B191:B200">B33</f>
        <v> - Wspólnota Mieszkaniowa przy ul. Gabriela Narutowicza 24B</v>
      </c>
      <c r="D191" s="368">
        <f aca="true" t="shared" si="6" ref="D191:D200">AE33</f>
        <v>0</v>
      </c>
    </row>
    <row r="192" spans="2:4" ht="9.75">
      <c r="B192" s="126" t="str">
        <f t="shared" si="5"/>
        <v> - Wspólnota Mieszkaniowa przy ul. Gabriela Narutowicza 26B                </v>
      </c>
      <c r="D192" s="368">
        <f t="shared" si="6"/>
        <v>0</v>
      </c>
    </row>
    <row r="193" spans="2:4" ht="9.75">
      <c r="B193" s="126" t="str">
        <f t="shared" si="5"/>
        <v> - Wspólnota Mieszkaniowa przy ul. Gabriela Narutowicza 28 </v>
      </c>
      <c r="D193" s="368">
        <f t="shared" si="6"/>
        <v>0</v>
      </c>
    </row>
    <row r="194" spans="2:4" ht="9.75">
      <c r="B194" s="126" t="str">
        <f t="shared" si="5"/>
        <v> - Wspólnota Mieszkaniowa przy ul. Józefa Mireckiego 64</v>
      </c>
      <c r="D194" s="368">
        <f t="shared" si="6"/>
        <v>0</v>
      </c>
    </row>
    <row r="195" spans="2:4" ht="9.75">
      <c r="B195" s="126" t="str">
        <f t="shared" si="5"/>
        <v> - Wspólnota Mieszkaniowa przy ul. Ks. Pr. Stefana Wyszyńskiego 1</v>
      </c>
      <c r="D195" s="368">
        <f t="shared" si="6"/>
        <v>0</v>
      </c>
    </row>
    <row r="196" spans="2:4" ht="9.75">
      <c r="B196" s="126" t="str">
        <f t="shared" si="5"/>
        <v> - Wspólnota Mieszkaniowa przy ul. Ks. Pr. Stefana Wyszyńskiego 3</v>
      </c>
      <c r="D196" s="368">
        <f t="shared" si="6"/>
        <v>0</v>
      </c>
    </row>
    <row r="197" spans="2:4" ht="9.75">
      <c r="B197" s="365" t="str">
        <f t="shared" si="5"/>
        <v> - Wspólnota Mieszkaniowa przy ul. Ks. Piotra Ściegennego 3</v>
      </c>
      <c r="D197" s="614">
        <f t="shared" si="6"/>
        <v>0</v>
      </c>
    </row>
    <row r="198" spans="2:4" ht="9.75">
      <c r="B198" s="126" t="str">
        <f t="shared" si="5"/>
        <v>Wspólnota Mieszkaniowa przy ul. Henryka Sienkiewicza 8</v>
      </c>
      <c r="D198" s="368">
        <f t="shared" si="6"/>
        <v>0</v>
      </c>
    </row>
    <row r="199" spans="2:4" ht="9.75">
      <c r="B199" s="126" t="str">
        <f t="shared" si="5"/>
        <v>Wspólnota Mieszkaniowa przy ul. Jaktorowskiej 38</v>
      </c>
      <c r="D199" s="368">
        <f t="shared" si="6"/>
        <v>0</v>
      </c>
    </row>
    <row r="200" spans="2:4" ht="9.75">
      <c r="B200" s="126" t="str">
        <f t="shared" si="5"/>
        <v>Wspólnota Mieszkaniowa przy ul. Jana Dekerta 12</v>
      </c>
      <c r="D200" s="368">
        <f t="shared" si="6"/>
        <v>0</v>
      </c>
    </row>
    <row r="201" spans="2:4" ht="9.75">
      <c r="B201" s="126" t="str">
        <f>B44</f>
        <v> - Wspólnota Mieszkaniowa przy ul. Józefa Mireckiego 54 bl. 1</v>
      </c>
      <c r="D201" s="368" t="str">
        <f>AE44</f>
        <v>0.00</v>
      </c>
    </row>
    <row r="202" spans="2:4" ht="9.75">
      <c r="B202" s="126" t="str">
        <f>B45</f>
        <v> - Wspólnota Mieszkaniowa przy ul. Józefa Mireckiego 54 bl. 2</v>
      </c>
      <c r="D202" s="368">
        <f>AE45</f>
        <v>0</v>
      </c>
    </row>
    <row r="203" spans="2:4" ht="9.75">
      <c r="B203" s="126" t="str">
        <f aca="true" t="shared" si="7" ref="B203:B209">B47</f>
        <v> - Wspólnota Mieszkaniowa przy ul. Józefa Mireckiego 60 bl. 9</v>
      </c>
      <c r="D203" s="368">
        <f aca="true" t="shared" si="8" ref="D203:D209">AE47</f>
        <v>0</v>
      </c>
    </row>
    <row r="204" spans="2:4" ht="9.75">
      <c r="B204" s="126" t="str">
        <f t="shared" si="7"/>
        <v> - Wspólnota Mieszkaniowa przy ul. Józefa Mireckiego 58 bl. 5</v>
      </c>
      <c r="D204" s="368">
        <f t="shared" si="8"/>
        <v>0</v>
      </c>
    </row>
    <row r="205" spans="2:4" ht="9.75">
      <c r="B205" s="126" t="str">
        <f t="shared" si="7"/>
        <v> - Wspólnota Mieszkaniowa przy ul. Kościelnej 4</v>
      </c>
      <c r="D205" s="368">
        <f t="shared" si="8"/>
        <v>0</v>
      </c>
    </row>
    <row r="206" spans="2:4" ht="9.75">
      <c r="B206" s="126" t="str">
        <f t="shared" si="7"/>
        <v> - Wspólnota Mieszkaniowa przy ul. Kościelnej 6</v>
      </c>
      <c r="D206" s="368" t="str">
        <f t="shared" si="8"/>
        <v>0.00</v>
      </c>
    </row>
    <row r="207" spans="2:4" ht="9.75">
      <c r="B207" s="365" t="str">
        <f t="shared" si="7"/>
        <v> - Wspólnota Mieszkaniowa przy ul. Józefa Mireckiego 60 bl. 8 (Chyła)</v>
      </c>
      <c r="D207" s="614">
        <f t="shared" si="8"/>
        <v>0</v>
      </c>
    </row>
    <row r="208" spans="2:4" ht="9.75">
      <c r="B208" s="365" t="str">
        <f t="shared" si="7"/>
        <v> - Wspólnota Mieszkaniowa przy ul. Józefa Mireckiego 58 bl. 6</v>
      </c>
      <c r="D208" s="614">
        <f t="shared" si="8"/>
        <v>0</v>
      </c>
    </row>
    <row r="209" spans="2:4" ht="9.75">
      <c r="B209" s="365" t="str">
        <f t="shared" si="7"/>
        <v> - Wspólnota Mieszkaniowa przy ul. Józefa Mireckiego 60 bl. 7</v>
      </c>
      <c r="D209" s="614">
        <f t="shared" si="8"/>
        <v>0</v>
      </c>
    </row>
    <row r="210" spans="2:4" ht="9.75">
      <c r="B210" s="126" t="str">
        <f>B55</f>
        <v> - Wspólnota Mieszkaniowa przy ul. Józefa Mireckiego 58 bl. 4</v>
      </c>
      <c r="D210" s="368">
        <f>AE55</f>
        <v>0</v>
      </c>
    </row>
    <row r="211" spans="2:4" ht="9.75">
      <c r="B211" s="126" t="str">
        <f>B56</f>
        <v> - Wspólnota Mieszkaniowa przy ul. Józefa Mireckiego 60 bl. 3</v>
      </c>
      <c r="D211" s="368">
        <f>AE56</f>
        <v>0</v>
      </c>
    </row>
    <row r="212" spans="2:4" ht="9.75">
      <c r="B212" s="126" t="str">
        <f>B58</f>
        <v> - Wspólnota Mieszkaniowa przy ul. Józefa Mireckiego 60 bl.2</v>
      </c>
      <c r="D212" s="368">
        <f>AE58</f>
        <v>0</v>
      </c>
    </row>
    <row r="213" spans="2:4" ht="9.75">
      <c r="B213" s="126" t="str">
        <f>B59</f>
        <v> - Wspólnota Mieszkaniowa przy ul. Kościelnej 8</v>
      </c>
      <c r="D213" s="368">
        <f>AE59</f>
        <v>0</v>
      </c>
    </row>
    <row r="214" spans="2:4" ht="9.75">
      <c r="B214" s="126" t="str">
        <f>B60</f>
        <v>Wspólnota Mieszkaniowa przy ul. Józefa Mireckiego 63</v>
      </c>
      <c r="D214" s="368">
        <f>AE60</f>
        <v>0</v>
      </c>
    </row>
    <row r="215" spans="2:4" ht="9.75">
      <c r="B215" s="126" t="str">
        <f>B62</f>
        <v> - Wspólnota Mieszkaniowa przy ul. Kanałowej 1 </v>
      </c>
      <c r="D215" s="368">
        <f>AE62</f>
        <v>0</v>
      </c>
    </row>
    <row r="216" spans="2:4" ht="9.75">
      <c r="B216" s="126" t="str">
        <f>B63</f>
        <v> - Wspólnota Mieszkaniowa przy ul. Kanałowej 3</v>
      </c>
      <c r="D216" s="368">
        <f>AE63</f>
        <v>0</v>
      </c>
    </row>
    <row r="217" spans="2:4" ht="9.75">
      <c r="B217" s="126" t="str">
        <f>B65</f>
        <v> - Wspólnota Mieszkaniowa przy ul. Kanałowej 2</v>
      </c>
      <c r="D217" s="368">
        <f>AE65</f>
        <v>0</v>
      </c>
    </row>
    <row r="218" spans="2:4" ht="9.75">
      <c r="B218" s="126" t="str">
        <f>B66</f>
        <v> - Wspólnota Mieszkaniowa przy ul. Kanałowej 4</v>
      </c>
      <c r="D218" s="368">
        <f>AE66</f>
        <v>0</v>
      </c>
    </row>
    <row r="219" spans="2:4" ht="9.75">
      <c r="B219" s="126" t="str">
        <f>B67</f>
        <v>Wspólnota Mieszkaniowa przy ul. Karola Dittricha 3</v>
      </c>
      <c r="D219" s="368">
        <f>AE67</f>
        <v>0</v>
      </c>
    </row>
    <row r="220" spans="2:4" ht="9.75">
      <c r="B220" s="126" t="str">
        <f>B68</f>
        <v>Wspólnota Mieszkaniowa przy ul. Karola Dittricha 8</v>
      </c>
      <c r="D220" s="368">
        <f>AE68</f>
        <v>0</v>
      </c>
    </row>
    <row r="221" spans="2:4" ht="9.75">
      <c r="B221" s="126" t="str">
        <f>B70</f>
        <v> - Wspólnota Mieszkaniowa przy ul. Kościelnej 3</v>
      </c>
      <c r="D221" s="368">
        <f>AE70</f>
        <v>0</v>
      </c>
    </row>
    <row r="222" spans="2:4" ht="9.75">
      <c r="B222" s="126" t="str">
        <f>B71</f>
        <v> - Wspólnota Mieszkaniowa przy ul. Ks. Stanisława Staszica 4</v>
      </c>
      <c r="D222" s="368">
        <f>AE71</f>
        <v>0</v>
      </c>
    </row>
    <row r="223" spans="2:4" ht="9.75">
      <c r="B223" s="126" t="str">
        <f>B72</f>
        <v>Wspólnota Mieszkaniowa przy ul. Kościelnej 7</v>
      </c>
      <c r="D223" s="368">
        <f>AE72</f>
        <v>0</v>
      </c>
    </row>
    <row r="224" spans="2:4" ht="9.75">
      <c r="B224" s="126" t="str">
        <f>B73</f>
        <v>Wspólnota Mieszkaniowa przy ul. Kościelnej 11</v>
      </c>
      <c r="D224" s="368">
        <f>AE73</f>
        <v>0</v>
      </c>
    </row>
    <row r="225" spans="2:4" ht="9.75">
      <c r="B225" s="126" t="str">
        <f>B75</f>
        <v> - Wspólnota Mieszkaniowa przy ul. Bolesława Limanowskiego 31b</v>
      </c>
      <c r="D225" s="368">
        <f>AE75</f>
        <v>0</v>
      </c>
    </row>
    <row r="226" spans="2:4" ht="9.75">
      <c r="B226" s="126" t="str">
        <f>B76</f>
        <v> - Wspólnota Mieszkaniowa przy ul. Kościelnej 15</v>
      </c>
      <c r="D226" s="368">
        <f>AE76</f>
        <v>0</v>
      </c>
    </row>
    <row r="227" spans="2:4" ht="9.75">
      <c r="B227" s="126" t="str">
        <f>B78</f>
        <v> - Wspólnota Mieszkaniowa przy ul. Ks. Pr. Stefana Wyszyńskiego 2</v>
      </c>
      <c r="D227" s="368">
        <f>AE78</f>
        <v>0</v>
      </c>
    </row>
    <row r="228" spans="2:4" ht="9.75">
      <c r="B228" s="126" t="str">
        <f>B79</f>
        <v> - Wspólnota Mieszkaniowa przy ul. Ks. Pr. Stefana Wyszyńskiego 4</v>
      </c>
      <c r="D228" s="368">
        <f>AE79</f>
        <v>0</v>
      </c>
    </row>
    <row r="229" spans="2:4" ht="9.75">
      <c r="B229" s="126" t="str">
        <f aca="true" t="shared" si="9" ref="B229:B234">B81</f>
        <v> - Tadeusza Kościuszki 36</v>
      </c>
      <c r="D229" s="368">
        <f aca="true" t="shared" si="10" ref="D229:D234">AE81</f>
        <v>0</v>
      </c>
    </row>
    <row r="230" spans="2:4" ht="9.75">
      <c r="B230" s="126" t="str">
        <f t="shared" si="9"/>
        <v> - Wspólnota Mieszkaniowa przy ul. Ks. Pr. Stefana Wyszyńskiego 8</v>
      </c>
      <c r="D230" s="368">
        <f t="shared" si="10"/>
        <v>0</v>
      </c>
    </row>
    <row r="231" spans="2:4" ht="9.75">
      <c r="B231" s="126" t="str">
        <f t="shared" si="9"/>
        <v>Wspólnota Mieszkaniowa przy ul. Ks. St. Wittenberga  12</v>
      </c>
      <c r="D231" s="368">
        <f t="shared" si="10"/>
        <v>0</v>
      </c>
    </row>
    <row r="232" spans="2:4" ht="9.75">
      <c r="B232" s="126" t="str">
        <f t="shared" si="9"/>
        <v>Wspólnota Mieszkaniowa przy ul. Legionów Polskich 71</v>
      </c>
      <c r="D232" s="368">
        <f t="shared" si="10"/>
        <v>0</v>
      </c>
    </row>
    <row r="233" spans="2:4" ht="9.75">
      <c r="B233" s="126" t="str">
        <f t="shared" si="9"/>
        <v>Wspólnota Mieszkaniowa przy ul. Legionów Polskich 76</v>
      </c>
      <c r="D233" s="368">
        <f t="shared" si="10"/>
        <v>0</v>
      </c>
    </row>
    <row r="234" spans="2:4" ht="9.75">
      <c r="B234" s="126" t="str">
        <f t="shared" si="9"/>
        <v>Wspólnota Mieszkaniowa przy ul. Ludwika Waryńskiego 9</v>
      </c>
      <c r="D234" s="368">
        <f t="shared" si="10"/>
        <v>0</v>
      </c>
    </row>
    <row r="235" spans="2:4" ht="9.75">
      <c r="B235" s="365" t="str">
        <f>B88</f>
        <v> - Wspólnota Mieszkaniowa przy ul. Michała Ossowskiego 25 bl. 1</v>
      </c>
      <c r="D235" s="614">
        <f>AE88</f>
        <v>0</v>
      </c>
    </row>
    <row r="236" spans="2:4" ht="9.75">
      <c r="B236" s="365" t="str">
        <f>B89</f>
        <v> - Wspólnota Mieszkaniowa przy ul. Michała Ossowskiego 25 bl. 2</v>
      </c>
      <c r="D236" s="614">
        <f>AE89</f>
        <v>0</v>
      </c>
    </row>
    <row r="237" spans="2:4" ht="9.75">
      <c r="B237" s="126" t="str">
        <f>B90</f>
        <v> - Wspólnota Mieszkaniowa przy ul. Tadeusza Kościuszki 22</v>
      </c>
      <c r="D237" s="368">
        <f>AE90</f>
        <v>0</v>
      </c>
    </row>
    <row r="238" spans="2:4" ht="9.75">
      <c r="B238" s="126" t="str">
        <f>B91</f>
        <v> - Wspólnota Mieszkaniowa przy ul. Tadeusza Kościuszki 24</v>
      </c>
      <c r="D238" s="368">
        <f>AE91</f>
        <v>0</v>
      </c>
    </row>
    <row r="239" spans="2:4" ht="9.75">
      <c r="B239" s="126" t="str">
        <f>B92</f>
        <v> - Wspólnota Mieszkaniowa przy ul. Tadeusza Kościuszki 26</v>
      </c>
      <c r="D239" s="368">
        <f>AE92</f>
        <v>0</v>
      </c>
    </row>
    <row r="240" spans="2:4" ht="9.75">
      <c r="B240" s="126" t="str">
        <f aca="true" t="shared" si="11" ref="B240:B247">B94</f>
        <v> - Wspólnota Mieszkaniowa przy ul. Michała Ossowskiego 31</v>
      </c>
      <c r="D240" s="368">
        <f aca="true" t="shared" si="12" ref="D240:D247">AE94</f>
        <v>0</v>
      </c>
    </row>
    <row r="241" spans="2:4" ht="9.75">
      <c r="B241" s="126" t="str">
        <f t="shared" si="11"/>
        <v> - Wspólnota Mieszkaniowa przy ul. Michała Ossowskiego 33</v>
      </c>
      <c r="D241" s="368">
        <f t="shared" si="12"/>
        <v>0</v>
      </c>
    </row>
    <row r="242" spans="2:4" ht="9.75">
      <c r="B242" s="126" t="str">
        <f t="shared" si="11"/>
        <v> - Wspólnota Mieszkaniowa przy ul. Bolesława Limanowskiego 12G</v>
      </c>
      <c r="D242" s="368">
        <f t="shared" si="12"/>
        <v>0</v>
      </c>
    </row>
    <row r="243" spans="2:4" ht="9.75">
      <c r="B243" s="126" t="str">
        <f t="shared" si="11"/>
        <v> - Wspólnota Mieszkaniowa przy ul. Bolesława Limanowskiego 12H</v>
      </c>
      <c r="D243" s="368">
        <f t="shared" si="12"/>
        <v>0</v>
      </c>
    </row>
    <row r="244" spans="2:4" ht="9.75">
      <c r="B244" s="126" t="str">
        <f t="shared" si="11"/>
        <v> - Wspólnota Mieszkaniowa przy ul. Bolesława Limanowskiego 14</v>
      </c>
      <c r="D244" s="368">
        <f t="shared" si="12"/>
        <v>0</v>
      </c>
    </row>
    <row r="245" spans="2:4" ht="9.75">
      <c r="B245" s="126" t="str">
        <f t="shared" si="11"/>
        <v>Wspólnota Mieszkaniowa przy ul. Plan Jana Pawła II nr 5</v>
      </c>
      <c r="D245" s="368">
        <f t="shared" si="12"/>
        <v>0</v>
      </c>
    </row>
    <row r="246" spans="2:4" ht="9.75">
      <c r="B246" s="126" t="str">
        <f t="shared" si="11"/>
        <v>Wspólnota Mieszkaniowa przy ul. POW 4</v>
      </c>
      <c r="D246" s="368">
        <f t="shared" si="12"/>
        <v>0</v>
      </c>
    </row>
    <row r="247" spans="2:4" ht="9.75">
      <c r="B247" s="126" t="str">
        <f t="shared" si="11"/>
        <v>Wspólnota Mieszkaniowa przy ul. Rodzinna 1</v>
      </c>
      <c r="D247" s="368">
        <f t="shared" si="12"/>
        <v>0</v>
      </c>
    </row>
    <row r="248" spans="2:4" ht="9.75">
      <c r="B248" s="126" t="str">
        <f>B103</f>
        <v> - Wspólnota Mieszkaniowa przy ul. Rodzinna 3                                </v>
      </c>
      <c r="D248" s="368">
        <f>AE103</f>
        <v>0</v>
      </c>
    </row>
    <row r="249" spans="2:4" ht="9.75">
      <c r="B249" s="126" t="str">
        <f>B104</f>
        <v> - Wspólnota Mieszkaniowa przy ul. Rodzinna 5</v>
      </c>
      <c r="D249" s="368">
        <f>AE104</f>
        <v>0</v>
      </c>
    </row>
    <row r="250" spans="2:4" ht="9.75">
      <c r="B250" s="126" t="str">
        <f>B105</f>
        <v>Wspólnota Mieszkaniowa przy ul. Stanisława Moniuszki 32</v>
      </c>
      <c r="D250" s="368">
        <f>AE105</f>
        <v>0</v>
      </c>
    </row>
    <row r="251" spans="2:4" ht="9.75">
      <c r="B251" s="126" t="str">
        <f>B107</f>
        <v> - Wspólnota Mieszkaniowa przy ul. Stanisława Moniuszki 13</v>
      </c>
      <c r="D251" s="368">
        <f>AE107</f>
        <v>0</v>
      </c>
    </row>
    <row r="252" spans="2:4" ht="9.75">
      <c r="B252" s="126" t="str">
        <f>B108</f>
        <v> - Wspólnota Mieszkaniowa przy ul. Smocza 2 </v>
      </c>
      <c r="D252" s="368">
        <f>AE108</f>
        <v>0</v>
      </c>
    </row>
    <row r="253" spans="2:4" ht="9.75">
      <c r="B253" s="126" t="str">
        <f>B109</f>
        <v> -  Wspólnota Mieszkaniowa przy ul. Środkowa 11</v>
      </c>
      <c r="D253" s="368">
        <f>AE109</f>
        <v>0</v>
      </c>
    </row>
    <row r="254" spans="2:4" ht="9.75">
      <c r="B254" s="126" t="str">
        <f>B110</f>
        <v> - Wspólnota Mieszkaniowa przy ul. Środkowa 13</v>
      </c>
      <c r="D254" s="368">
        <f>AE110</f>
        <v>0</v>
      </c>
    </row>
    <row r="255" spans="2:4" ht="9.75">
      <c r="B255" s="365" t="str">
        <f>B111</f>
        <v> - Wspólnota Mieszkaniowa przy ul. Środkowa 15</v>
      </c>
      <c r="D255" s="614">
        <f>AE111</f>
        <v>0</v>
      </c>
    </row>
    <row r="256" spans="2:4" ht="9.75">
      <c r="B256" s="365" t="str">
        <f>B113</f>
        <v> - Wspólnota Mieszkaniowa przy ul. Słonecznej 2</v>
      </c>
      <c r="D256" s="614">
        <f>AE113</f>
        <v>0</v>
      </c>
    </row>
    <row r="257" spans="2:4" ht="9.75">
      <c r="B257" s="365" t="str">
        <f>B114</f>
        <v> - Wspólnota Mieszkaniowa przy ul. Słonecznej 4</v>
      </c>
      <c r="D257" s="614">
        <f>AE114</f>
        <v>0</v>
      </c>
    </row>
    <row r="258" spans="2:4" ht="9.75">
      <c r="B258" s="126" t="str">
        <f>B115</f>
        <v> - Wspólnota Mieszkaniowa przy ul. Szarych Szeregów 4a</v>
      </c>
      <c r="D258" s="368">
        <f>AE115</f>
        <v>0</v>
      </c>
    </row>
    <row r="259" spans="2:4" ht="9.75">
      <c r="B259" s="365" t="str">
        <f>B117</f>
        <v> - Wspólnota Mieszkaniowa przy ul. Armii Krajowej 12</v>
      </c>
      <c r="D259" s="614">
        <f>AE117</f>
        <v>0</v>
      </c>
    </row>
    <row r="260" spans="2:4" ht="9.75">
      <c r="B260" s="126" t="str">
        <f>B118</f>
        <v> - Wspólnota Mieszkaniowa przy ul. Stanisława Sławińskiego 2</v>
      </c>
      <c r="D260" s="368">
        <f>AE118</f>
        <v>0</v>
      </c>
    </row>
    <row r="261" spans="2:4" ht="9.75">
      <c r="B261" s="126" t="str">
        <f>B119</f>
        <v> - Wspólnota Mieszkaniowa przy ul. Stanisława Sławińskiego 3</v>
      </c>
      <c r="D261" s="368">
        <f>AE119</f>
        <v>0</v>
      </c>
    </row>
    <row r="262" spans="2:4" ht="9.75">
      <c r="B262" s="126" t="str">
        <f>B120</f>
        <v> - Wspólnota Mieszkaniowa przy ul. Stanisława Sławińskiego 4</v>
      </c>
      <c r="D262" s="368">
        <f>AE120</f>
        <v>0</v>
      </c>
    </row>
    <row r="263" spans="2:4" ht="9.75">
      <c r="B263" s="126" t="str">
        <f>B121</f>
        <v>Wspólnota Mieszkaniowa przy ul. Stefana Okrzei 53A</v>
      </c>
      <c r="D263" s="368">
        <f>AE121</f>
        <v>0</v>
      </c>
    </row>
    <row r="264" spans="2:4" ht="9.75">
      <c r="B264" s="126" t="str">
        <f>B123</f>
        <v> - Wspólnota Mieszkaniowa przy ul. Stefana Żeromskiego  2                      </v>
      </c>
      <c r="D264" s="368">
        <f>AE123</f>
        <v>0</v>
      </c>
    </row>
    <row r="265" spans="2:4" ht="9.75">
      <c r="B265" s="126" t="str">
        <f>B124</f>
        <v> - Wspólnota Mieszkaniowa przy ul. Stefana Żeromskiego 4</v>
      </c>
      <c r="D265" s="368">
        <f>AE124</f>
        <v>0</v>
      </c>
    </row>
    <row r="266" spans="2:4" ht="9.75">
      <c r="B266" s="126" t="str">
        <f>B125</f>
        <v> - Wspólnota Mieszkaniowa przy ul. Stefana Żeromskiego 6</v>
      </c>
      <c r="D266" s="368">
        <f>AE125</f>
        <v>0</v>
      </c>
    </row>
    <row r="267" spans="2:4" ht="9.75">
      <c r="B267" s="126" t="str">
        <f>B126</f>
        <v>Wspólnota Mieszkaniowa przy ul. Stefana Żeromskiego 5a</v>
      </c>
      <c r="D267" s="368">
        <f>AE126</f>
        <v>0</v>
      </c>
    </row>
    <row r="268" spans="2:4" ht="9.75">
      <c r="B268" s="365" t="str">
        <f>B128</f>
        <v> - Wspólnota Mieszkaniowa przy ul. Stefana Żeromskiego 11</v>
      </c>
      <c r="D268" s="614">
        <f>AE128</f>
        <v>0</v>
      </c>
    </row>
    <row r="269" spans="2:4" ht="9.75">
      <c r="B269" s="126" t="str">
        <f>B129</f>
        <v> - Wspólnota Mieszkaniowa przy ul. Ks. O. Wittenberga  11</v>
      </c>
      <c r="D269" s="368">
        <f>AE129</f>
        <v>0</v>
      </c>
    </row>
    <row r="270" spans="2:4" ht="9.75">
      <c r="B270" s="126" t="str">
        <f>B130</f>
        <v> - Wspólnota Mieszkaniowa przy ul. Legionów Polskich 72</v>
      </c>
      <c r="D270" s="368">
        <f>AE130</f>
        <v>0</v>
      </c>
    </row>
    <row r="271" spans="2:4" ht="9.75">
      <c r="B271" s="126" t="str">
        <f>B132</f>
        <v> - Wspólnota Mieszkaniowa przy ul. Szarych Szeregów 3</v>
      </c>
      <c r="D271" s="368">
        <f>AE132</f>
        <v>0</v>
      </c>
    </row>
    <row r="272" spans="2:4" ht="9.75">
      <c r="B272" s="365" t="str">
        <f>B133</f>
        <v> - Wspólnota Mieszkaniowa przy ul. Ks. Stanisława Konarskiego 4</v>
      </c>
      <c r="D272" s="614">
        <f>AE133</f>
        <v>0</v>
      </c>
    </row>
    <row r="273" spans="2:4" ht="9.75">
      <c r="B273" s="126" t="e">
        <f>#REF!</f>
        <v>#REF!</v>
      </c>
      <c r="D273" s="368" t="e">
        <f>#REF!</f>
        <v>#REF!</v>
      </c>
    </row>
    <row r="274" spans="2:4" ht="9.75">
      <c r="B274" s="126" t="str">
        <f>B134</f>
        <v>Wspólnota Mieszkaniowa przy ul. Tadeusza Kościuszki 29</v>
      </c>
      <c r="D274" s="368">
        <f>AE134</f>
        <v>0</v>
      </c>
    </row>
    <row r="275" spans="2:4" ht="9.75">
      <c r="B275" s="126" t="str">
        <f>B136</f>
        <v> - Wspólnota Mieszkaniowa przy ul. Tadeusza Kościuszki 28</v>
      </c>
      <c r="D275" s="368">
        <f>AE136</f>
        <v>0</v>
      </c>
    </row>
    <row r="276" spans="2:4" ht="9.75">
      <c r="B276" s="126" t="str">
        <f>B137</f>
        <v> - Wspólnota Mieszkaniowa przy ul. Tadeusza Kościuszki 30</v>
      </c>
      <c r="D276" s="368">
        <f>AE137</f>
        <v>0</v>
      </c>
    </row>
    <row r="277" spans="2:4" ht="9.75">
      <c r="B277" s="126" t="str">
        <f>B138</f>
        <v> - Wspólnota Mieszkaniowa przy ul. Tadeusza Kościuszki 32</v>
      </c>
      <c r="D277" s="368">
        <f>AE138</f>
        <v>0</v>
      </c>
    </row>
    <row r="278" spans="2:4" ht="9.75">
      <c r="B278" s="126" t="str">
        <f>B140</f>
        <v> - Wspólnota Mieszkaniowa przy ul. Tadeusza Kościuszki 31</v>
      </c>
      <c r="D278" s="368">
        <f>AE140</f>
        <v>0</v>
      </c>
    </row>
    <row r="279" spans="2:4" ht="9.75">
      <c r="B279" s="126" t="str">
        <f>B141</f>
        <v> - Wspólnota Mieszkaniowa przy ul. Tadeusza Kościuszki 33</v>
      </c>
      <c r="D279" s="368">
        <f>AE141</f>
        <v>0</v>
      </c>
    </row>
    <row r="280" spans="2:4" ht="9.75">
      <c r="B280" s="126" t="str">
        <f>B143</f>
        <v> - Wspólnota Mieszkaniowa przy ul. Tadeusza Kościuszki 35a</v>
      </c>
      <c r="D280" s="368">
        <f>AE143</f>
        <v>0</v>
      </c>
    </row>
    <row r="281" spans="2:4" ht="9.75">
      <c r="B281" s="126" t="str">
        <f>B144</f>
        <v> - Wspólnota Mieszkaniowa przy ul. Tadeusza Kościuszki 37</v>
      </c>
      <c r="D281" s="368">
        <f>AE144</f>
        <v>0</v>
      </c>
    </row>
    <row r="282" spans="2:4" ht="9.75">
      <c r="B282" s="126" t="str">
        <f>B145</f>
        <v>Wspólnota Mieszkaniowa przy ul. Tadeusza Kościuszki 43</v>
      </c>
      <c r="D282" s="368">
        <f>AE145</f>
        <v>0</v>
      </c>
    </row>
    <row r="283" spans="2:4" ht="9.75">
      <c r="B283" s="126" t="str">
        <f>B146</f>
        <v>Wspólnota Mieszkaniowa przy ul. Tadeusza Kościuszki 47</v>
      </c>
      <c r="D283" s="368">
        <f>AE146</f>
        <v>0</v>
      </c>
    </row>
    <row r="284" ht="9.75">
      <c r="D284" s="615" t="e">
        <f>SUM(D171:D283)</f>
        <v>#REF!</v>
      </c>
    </row>
  </sheetData>
  <sheetProtection/>
  <mergeCells count="40">
    <mergeCell ref="A127:A130"/>
    <mergeCell ref="A43:A45"/>
    <mergeCell ref="A116:A120"/>
    <mergeCell ref="A112:A115"/>
    <mergeCell ref="A93:A98"/>
    <mergeCell ref="A77:A79"/>
    <mergeCell ref="A142:A144"/>
    <mergeCell ref="A135:A138"/>
    <mergeCell ref="A139:A141"/>
    <mergeCell ref="A131:A133"/>
    <mergeCell ref="A122:A125"/>
    <mergeCell ref="A26:A28"/>
    <mergeCell ref="A57:A59"/>
    <mergeCell ref="A69:A71"/>
    <mergeCell ref="A102:A104"/>
    <mergeCell ref="A87:A92"/>
    <mergeCell ref="A54:A56"/>
    <mergeCell ref="D4:I4"/>
    <mergeCell ref="X4:X5"/>
    <mergeCell ref="A20:A24"/>
    <mergeCell ref="A16:A18"/>
    <mergeCell ref="A80:A82"/>
    <mergeCell ref="A10:A12"/>
    <mergeCell ref="A74:A76"/>
    <mergeCell ref="A46:A53"/>
    <mergeCell ref="Y4:AD4"/>
    <mergeCell ref="AE4:AE5"/>
    <mergeCell ref="K4:P4"/>
    <mergeCell ref="Q4:V4"/>
    <mergeCell ref="W4:W5"/>
    <mergeCell ref="AB1:AD1"/>
    <mergeCell ref="A2:AD2"/>
    <mergeCell ref="A149:B149"/>
    <mergeCell ref="A32:A39"/>
    <mergeCell ref="A106:A111"/>
    <mergeCell ref="A13:A15"/>
    <mergeCell ref="A4:A5"/>
    <mergeCell ref="B4:B5"/>
    <mergeCell ref="A61:A63"/>
    <mergeCell ref="A64:A66"/>
  </mergeCells>
  <printOptions/>
  <pageMargins left="0.2" right="0.21" top="0.26" bottom="0.3" header="0.3" footer="0.3"/>
  <pageSetup horizontalDpi="600" verticalDpi="600" orientation="landscape" paperSize="8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2"/>
  <sheetViews>
    <sheetView view="pageBreakPreview" zoomScale="85" zoomScaleNormal="77" zoomScaleSheetLayoutView="85" zoomScalePageLayoutView="0" workbookViewId="0" topLeftCell="A1">
      <pane xSplit="3" topLeftCell="D1" activePane="topRight" state="frozen"/>
      <selection pane="topLeft" activeCell="A73" sqref="A73"/>
      <selection pane="topRight" activeCell="C122" sqref="C122"/>
    </sheetView>
  </sheetViews>
  <sheetFormatPr defaultColWidth="8.7109375" defaultRowHeight="15"/>
  <cols>
    <col min="1" max="1" width="5.140625" style="126" customWidth="1"/>
    <col min="2" max="2" width="33.57421875" style="126" customWidth="1"/>
    <col min="3" max="3" width="6.00390625" style="127" customWidth="1"/>
    <col min="4" max="4" width="5.28125" style="127" bestFit="1" customWidth="1"/>
    <col min="5" max="5" width="4.140625" style="127" bestFit="1" customWidth="1"/>
    <col min="6" max="6" width="7.28125" style="127" bestFit="1" customWidth="1"/>
    <col min="7" max="7" width="5.28125" style="127" bestFit="1" customWidth="1"/>
    <col min="8" max="9" width="7.28125" style="127" bestFit="1" customWidth="1"/>
    <col min="10" max="10" width="5.00390625" style="126" bestFit="1" customWidth="1"/>
    <col min="11" max="13" width="4.140625" style="126" bestFit="1" customWidth="1"/>
    <col min="14" max="14" width="5.28125" style="126" bestFit="1" customWidth="1"/>
    <col min="15" max="15" width="7.28125" style="126" bestFit="1" customWidth="1"/>
    <col min="16" max="21" width="6.28125" style="126" customWidth="1"/>
    <col min="22" max="22" width="8.28125" style="126" customWidth="1"/>
    <col min="23" max="23" width="8.7109375" style="126" customWidth="1"/>
    <col min="24" max="28" width="7.00390625" style="126" customWidth="1"/>
    <col min="29" max="29" width="7.28125" style="126" customWidth="1"/>
    <col min="30" max="30" width="8.28125" style="126" customWidth="1"/>
    <col min="31" max="16384" width="8.7109375" style="126" customWidth="1"/>
  </cols>
  <sheetData>
    <row r="1" spans="28:30" ht="8.25">
      <c r="AB1" s="673" t="s">
        <v>310</v>
      </c>
      <c r="AC1" s="673"/>
      <c r="AD1" s="673"/>
    </row>
    <row r="2" spans="1:30" ht="9.75">
      <c r="A2" s="674" t="s">
        <v>334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4"/>
      <c r="Z2" s="674"/>
      <c r="AA2" s="674"/>
      <c r="AB2" s="674"/>
      <c r="AC2" s="674"/>
      <c r="AD2" s="674"/>
    </row>
    <row r="3" spans="1:8" ht="10.5" thickBot="1">
      <c r="A3" s="129"/>
      <c r="B3" s="129"/>
      <c r="C3" s="130"/>
      <c r="D3" s="130"/>
      <c r="E3" s="130"/>
      <c r="F3" s="130"/>
      <c r="G3" s="128"/>
      <c r="H3" s="128"/>
    </row>
    <row r="4" spans="1:30" s="131" customFormat="1" ht="40.5" customHeight="1" thickBot="1">
      <c r="A4" s="697" t="s">
        <v>0</v>
      </c>
      <c r="B4" s="727" t="s">
        <v>157</v>
      </c>
      <c r="C4" s="729" t="s">
        <v>2</v>
      </c>
      <c r="D4" s="730"/>
      <c r="E4" s="730"/>
      <c r="F4" s="730"/>
      <c r="G4" s="730"/>
      <c r="H4" s="731"/>
      <c r="I4" s="735" t="s">
        <v>3</v>
      </c>
      <c r="J4" s="690" t="s">
        <v>155</v>
      </c>
      <c r="K4" s="691"/>
      <c r="L4" s="691"/>
      <c r="M4" s="691"/>
      <c r="N4" s="691"/>
      <c r="O4" s="692"/>
      <c r="P4" s="732" t="s">
        <v>103</v>
      </c>
      <c r="Q4" s="691"/>
      <c r="R4" s="691"/>
      <c r="S4" s="691"/>
      <c r="T4" s="691"/>
      <c r="U4" s="733"/>
      <c r="V4" s="695" t="s">
        <v>164</v>
      </c>
      <c r="W4" s="700" t="s">
        <v>165</v>
      </c>
      <c r="X4" s="690" t="s">
        <v>156</v>
      </c>
      <c r="Y4" s="691"/>
      <c r="Z4" s="691"/>
      <c r="AA4" s="691"/>
      <c r="AB4" s="691"/>
      <c r="AC4" s="692"/>
      <c r="AD4" s="693" t="s">
        <v>172</v>
      </c>
    </row>
    <row r="5" spans="1:30" s="131" customFormat="1" ht="93.75" customHeight="1" thickBot="1">
      <c r="A5" s="726"/>
      <c r="B5" s="728"/>
      <c r="C5" s="132" t="s">
        <v>106</v>
      </c>
      <c r="D5" s="133" t="s">
        <v>104</v>
      </c>
      <c r="E5" s="133" t="s">
        <v>105</v>
      </c>
      <c r="F5" s="133" t="s">
        <v>107</v>
      </c>
      <c r="G5" s="133" t="s">
        <v>84</v>
      </c>
      <c r="H5" s="134" t="s">
        <v>85</v>
      </c>
      <c r="I5" s="736"/>
      <c r="J5" s="121" t="s">
        <v>106</v>
      </c>
      <c r="K5" s="122" t="s">
        <v>104</v>
      </c>
      <c r="L5" s="122" t="s">
        <v>105</v>
      </c>
      <c r="M5" s="122" t="s">
        <v>107</v>
      </c>
      <c r="N5" s="122" t="s">
        <v>84</v>
      </c>
      <c r="O5" s="123" t="s">
        <v>85</v>
      </c>
      <c r="P5" s="135" t="s">
        <v>131</v>
      </c>
      <c r="Q5" s="122" t="s">
        <v>159</v>
      </c>
      <c r="R5" s="122" t="s">
        <v>160</v>
      </c>
      <c r="S5" s="122" t="s">
        <v>161</v>
      </c>
      <c r="T5" s="122" t="s">
        <v>162</v>
      </c>
      <c r="U5" s="136" t="s">
        <v>163</v>
      </c>
      <c r="V5" s="734"/>
      <c r="W5" s="715"/>
      <c r="X5" s="121" t="s">
        <v>166</v>
      </c>
      <c r="Y5" s="122" t="s">
        <v>167</v>
      </c>
      <c r="Z5" s="122" t="s">
        <v>168</v>
      </c>
      <c r="AA5" s="122" t="s">
        <v>169</v>
      </c>
      <c r="AB5" s="122" t="s">
        <v>170</v>
      </c>
      <c r="AC5" s="123" t="s">
        <v>171</v>
      </c>
      <c r="AD5" s="716"/>
    </row>
    <row r="6" spans="1:30" s="150" customFormat="1" ht="16.5" customHeight="1" thickBot="1">
      <c r="A6" s="137">
        <v>1</v>
      </c>
      <c r="B6" s="138">
        <v>2</v>
      </c>
      <c r="C6" s="139">
        <v>3</v>
      </c>
      <c r="D6" s="140">
        <v>4</v>
      </c>
      <c r="E6" s="141">
        <v>5</v>
      </c>
      <c r="F6" s="140">
        <v>6</v>
      </c>
      <c r="G6" s="140">
        <v>7</v>
      </c>
      <c r="H6" s="142">
        <v>8</v>
      </c>
      <c r="I6" s="143">
        <v>9</v>
      </c>
      <c r="J6" s="139"/>
      <c r="K6" s="141"/>
      <c r="L6" s="140"/>
      <c r="M6" s="140"/>
      <c r="N6" s="141"/>
      <c r="O6" s="144"/>
      <c r="P6" s="145">
        <v>16</v>
      </c>
      <c r="Q6" s="141">
        <v>17</v>
      </c>
      <c r="R6" s="140">
        <v>18</v>
      </c>
      <c r="S6" s="140">
        <v>19</v>
      </c>
      <c r="T6" s="141">
        <v>20</v>
      </c>
      <c r="U6" s="146">
        <v>21</v>
      </c>
      <c r="V6" s="147">
        <v>22</v>
      </c>
      <c r="W6" s="148">
        <v>23</v>
      </c>
      <c r="X6" s="139">
        <v>24</v>
      </c>
      <c r="Y6" s="140">
        <v>25</v>
      </c>
      <c r="Z6" s="141">
        <v>26</v>
      </c>
      <c r="AA6" s="140">
        <v>27</v>
      </c>
      <c r="AB6" s="140">
        <v>28</v>
      </c>
      <c r="AC6" s="142">
        <v>29</v>
      </c>
      <c r="AD6" s="149">
        <v>30</v>
      </c>
    </row>
    <row r="7" spans="1:30" ht="9.75">
      <c r="A7" s="723">
        <v>1</v>
      </c>
      <c r="B7" s="151" t="s">
        <v>133</v>
      </c>
      <c r="C7" s="152">
        <v>4</v>
      </c>
      <c r="D7" s="153"/>
      <c r="E7" s="153">
        <v>2</v>
      </c>
      <c r="F7" s="153"/>
      <c r="G7" s="154"/>
      <c r="H7" s="155"/>
      <c r="I7" s="156">
        <f>SUM(C7:H7)</f>
        <v>6</v>
      </c>
      <c r="J7" s="157"/>
      <c r="K7" s="158"/>
      <c r="L7" s="158"/>
      <c r="M7" s="158"/>
      <c r="N7" s="158"/>
      <c r="O7" s="159"/>
      <c r="P7" s="160">
        <f aca="true" t="shared" si="0" ref="P7:U7">C7*J7</f>
        <v>0</v>
      </c>
      <c r="Q7" s="161">
        <f t="shared" si="0"/>
        <v>0</v>
      </c>
      <c r="R7" s="161">
        <f t="shared" si="0"/>
        <v>0</v>
      </c>
      <c r="S7" s="161">
        <f t="shared" si="0"/>
        <v>0</v>
      </c>
      <c r="T7" s="161">
        <f t="shared" si="0"/>
        <v>0</v>
      </c>
      <c r="U7" s="162">
        <f t="shared" si="0"/>
        <v>0</v>
      </c>
      <c r="V7" s="163">
        <f>SUM(P7:U7)</f>
        <v>0</v>
      </c>
      <c r="W7" s="164"/>
      <c r="X7" s="165"/>
      <c r="Y7" s="166"/>
      <c r="Z7" s="166"/>
      <c r="AA7" s="166"/>
      <c r="AB7" s="166"/>
      <c r="AC7" s="167"/>
      <c r="AD7" s="168"/>
    </row>
    <row r="8" spans="1:30" ht="9.75">
      <c r="A8" s="724"/>
      <c r="B8" s="169" t="s">
        <v>132</v>
      </c>
      <c r="C8" s="170"/>
      <c r="D8" s="171"/>
      <c r="E8" s="171"/>
      <c r="F8" s="171"/>
      <c r="G8" s="172"/>
      <c r="H8" s="173"/>
      <c r="I8" s="174"/>
      <c r="J8" s="175"/>
      <c r="K8" s="176"/>
      <c r="L8" s="176"/>
      <c r="M8" s="176"/>
      <c r="N8" s="176"/>
      <c r="O8" s="177"/>
      <c r="P8" s="178"/>
      <c r="Q8" s="179"/>
      <c r="R8" s="179"/>
      <c r="S8" s="179"/>
      <c r="T8" s="179"/>
      <c r="U8" s="180"/>
      <c r="V8" s="181"/>
      <c r="W8" s="182">
        <v>59.08</v>
      </c>
      <c r="X8" s="175">
        <f>$P$7*W8%</f>
        <v>0</v>
      </c>
      <c r="Y8" s="176">
        <f>$Q$7*W8%</f>
        <v>0</v>
      </c>
      <c r="Z8" s="176">
        <f>$R$7*W8%</f>
        <v>0</v>
      </c>
      <c r="AA8" s="176">
        <f>$S$7*W8%</f>
        <v>0</v>
      </c>
      <c r="AB8" s="176">
        <f>$T$7*W8%</f>
        <v>0</v>
      </c>
      <c r="AC8" s="177">
        <f>$U$7*W8%</f>
        <v>0</v>
      </c>
      <c r="AD8" s="183">
        <f>SUM(X8:AC8)</f>
        <v>0</v>
      </c>
    </row>
    <row r="9" spans="1:30" ht="10.5" thickBot="1">
      <c r="A9" s="725"/>
      <c r="B9" s="184" t="s">
        <v>278</v>
      </c>
      <c r="C9" s="185"/>
      <c r="D9" s="186"/>
      <c r="E9" s="186"/>
      <c r="F9" s="186"/>
      <c r="G9" s="187"/>
      <c r="H9" s="188"/>
      <c r="I9" s="189"/>
      <c r="J9" s="190"/>
      <c r="K9" s="191"/>
      <c r="L9" s="191"/>
      <c r="M9" s="191"/>
      <c r="N9" s="191"/>
      <c r="O9" s="192"/>
      <c r="P9" s="193"/>
      <c r="Q9" s="194"/>
      <c r="R9" s="194"/>
      <c r="S9" s="194"/>
      <c r="T9" s="194"/>
      <c r="U9" s="195"/>
      <c r="V9" s="196"/>
      <c r="W9" s="197">
        <v>40.92</v>
      </c>
      <c r="X9" s="190">
        <f>$P$7*W9%</f>
        <v>0</v>
      </c>
      <c r="Y9" s="191">
        <f>$Q$7*W9%</f>
        <v>0</v>
      </c>
      <c r="Z9" s="191">
        <f>$R$7*W9%</f>
        <v>0</v>
      </c>
      <c r="AA9" s="191">
        <f>$S$7*W9%</f>
        <v>0</v>
      </c>
      <c r="AB9" s="191">
        <f>$T$7*W9%</f>
        <v>0</v>
      </c>
      <c r="AC9" s="192">
        <f>$U$7*W9%</f>
        <v>0</v>
      </c>
      <c r="AD9" s="198">
        <f>SUM(X9:AC9)</f>
        <v>0</v>
      </c>
    </row>
    <row r="10" spans="1:30" ht="9.75">
      <c r="A10" s="707">
        <v>2</v>
      </c>
      <c r="B10" s="200" t="s">
        <v>313</v>
      </c>
      <c r="C10" s="199">
        <v>3</v>
      </c>
      <c r="D10" s="201"/>
      <c r="E10" s="201">
        <v>2</v>
      </c>
      <c r="F10" s="201"/>
      <c r="G10" s="202"/>
      <c r="H10" s="203"/>
      <c r="I10" s="204">
        <f>SUM(C10:H10)</f>
        <v>5</v>
      </c>
      <c r="J10" s="157"/>
      <c r="K10" s="158"/>
      <c r="L10" s="158"/>
      <c r="M10" s="158"/>
      <c r="N10" s="158"/>
      <c r="O10" s="205"/>
      <c r="P10" s="206">
        <f aca="true" t="shared" si="1" ref="P10:U10">C10*J10</f>
        <v>0</v>
      </c>
      <c r="Q10" s="207">
        <f t="shared" si="1"/>
        <v>0</v>
      </c>
      <c r="R10" s="207">
        <f t="shared" si="1"/>
        <v>0</v>
      </c>
      <c r="S10" s="207">
        <f t="shared" si="1"/>
        <v>0</v>
      </c>
      <c r="T10" s="207">
        <f t="shared" si="1"/>
        <v>0</v>
      </c>
      <c r="U10" s="208">
        <f t="shared" si="1"/>
        <v>0</v>
      </c>
      <c r="V10" s="209">
        <f>SUM(P10:U10)</f>
        <v>0</v>
      </c>
      <c r="W10" s="210"/>
      <c r="X10" s="211"/>
      <c r="Y10" s="212"/>
      <c r="Z10" s="212"/>
      <c r="AA10" s="212"/>
      <c r="AB10" s="212"/>
      <c r="AC10" s="213"/>
      <c r="AD10" s="214"/>
    </row>
    <row r="11" spans="1:30" ht="9.75">
      <c r="A11" s="708"/>
      <c r="B11" s="216" t="s">
        <v>302</v>
      </c>
      <c r="C11" s="215"/>
      <c r="D11" s="217"/>
      <c r="E11" s="217"/>
      <c r="F11" s="217"/>
      <c r="G11" s="172"/>
      <c r="H11" s="173"/>
      <c r="I11" s="218"/>
      <c r="J11" s="175"/>
      <c r="K11" s="176"/>
      <c r="L11" s="176"/>
      <c r="M11" s="176"/>
      <c r="N11" s="176"/>
      <c r="O11" s="177"/>
      <c r="P11" s="178"/>
      <c r="Q11" s="179"/>
      <c r="R11" s="179"/>
      <c r="S11" s="179"/>
      <c r="T11" s="179"/>
      <c r="U11" s="180"/>
      <c r="V11" s="181"/>
      <c r="W11" s="219">
        <v>35.44</v>
      </c>
      <c r="X11" s="178">
        <f>$P$10*W11%</f>
        <v>0</v>
      </c>
      <c r="Y11" s="179">
        <f>$Q$10*W11%</f>
        <v>0</v>
      </c>
      <c r="Z11" s="179">
        <f>$R$10*W11%</f>
        <v>0</v>
      </c>
      <c r="AA11" s="179">
        <f>$S$10*W11%</f>
        <v>0</v>
      </c>
      <c r="AB11" s="179">
        <f>$T$10*W11%</f>
        <v>0</v>
      </c>
      <c r="AC11" s="220">
        <f>$U$10*W11%</f>
        <v>0</v>
      </c>
      <c r="AD11" s="221">
        <f>SUM(X11:AC11)</f>
        <v>0</v>
      </c>
    </row>
    <row r="12" spans="1:30" ht="9.75">
      <c r="A12" s="708"/>
      <c r="B12" s="222" t="s">
        <v>279</v>
      </c>
      <c r="C12" s="215"/>
      <c r="D12" s="217"/>
      <c r="E12" s="217"/>
      <c r="F12" s="217"/>
      <c r="G12" s="172"/>
      <c r="H12" s="173"/>
      <c r="I12" s="218"/>
      <c r="J12" s="175"/>
      <c r="K12" s="176"/>
      <c r="L12" s="176"/>
      <c r="M12" s="176"/>
      <c r="N12" s="176"/>
      <c r="O12" s="177"/>
      <c r="P12" s="178"/>
      <c r="Q12" s="179"/>
      <c r="R12" s="179"/>
      <c r="S12" s="179"/>
      <c r="T12" s="179"/>
      <c r="U12" s="180"/>
      <c r="V12" s="181"/>
      <c r="W12" s="223">
        <v>36</v>
      </c>
      <c r="X12" s="178">
        <f>$P$10*W12%</f>
        <v>0</v>
      </c>
      <c r="Y12" s="179">
        <f>$Q$10*W12%</f>
        <v>0</v>
      </c>
      <c r="Z12" s="179">
        <f>$R$10*W12%</f>
        <v>0</v>
      </c>
      <c r="AA12" s="179">
        <f>$S$10*W12%</f>
        <v>0</v>
      </c>
      <c r="AB12" s="179">
        <f>$T$10*W12%</f>
        <v>0</v>
      </c>
      <c r="AC12" s="220">
        <f>$U$10*W12%</f>
        <v>0</v>
      </c>
      <c r="AD12" s="224">
        <f>SUM(X12:AC12)</f>
        <v>0</v>
      </c>
    </row>
    <row r="13" spans="1:30" ht="10.5" thickBot="1">
      <c r="A13" s="709"/>
      <c r="B13" s="226" t="s">
        <v>134</v>
      </c>
      <c r="C13" s="225"/>
      <c r="D13" s="227"/>
      <c r="E13" s="227"/>
      <c r="F13" s="227"/>
      <c r="G13" s="228"/>
      <c r="H13" s="229"/>
      <c r="I13" s="230"/>
      <c r="J13" s="231"/>
      <c r="K13" s="232"/>
      <c r="L13" s="232"/>
      <c r="M13" s="232"/>
      <c r="N13" s="232"/>
      <c r="O13" s="233"/>
      <c r="P13" s="234"/>
      <c r="Q13" s="235"/>
      <c r="R13" s="235"/>
      <c r="S13" s="235"/>
      <c r="T13" s="235"/>
      <c r="U13" s="236"/>
      <c r="V13" s="237"/>
      <c r="W13" s="238">
        <v>28.56</v>
      </c>
      <c r="X13" s="234">
        <f>$P$10*W13%</f>
        <v>0</v>
      </c>
      <c r="Y13" s="235">
        <f>$Q$10*W13%</f>
        <v>0</v>
      </c>
      <c r="Z13" s="235">
        <f>$R$10*W13%</f>
        <v>0</v>
      </c>
      <c r="AA13" s="235">
        <f>$S$10*W13%</f>
        <v>0</v>
      </c>
      <c r="AB13" s="235">
        <f>$T$10*W13%</f>
        <v>0</v>
      </c>
      <c r="AC13" s="239">
        <f>$U$10*W13%</f>
        <v>0</v>
      </c>
      <c r="AD13" s="240">
        <f>SUM(X13:AC13)</f>
        <v>0</v>
      </c>
    </row>
    <row r="14" spans="1:30" ht="9.75">
      <c r="A14" s="717">
        <v>3</v>
      </c>
      <c r="B14" s="242" t="s">
        <v>30</v>
      </c>
      <c r="C14" s="241">
        <v>3</v>
      </c>
      <c r="D14" s="243"/>
      <c r="E14" s="243">
        <v>1</v>
      </c>
      <c r="F14" s="243"/>
      <c r="G14" s="154">
        <v>1</v>
      </c>
      <c r="H14" s="155"/>
      <c r="I14" s="244">
        <f>SUM(C14:H14)</f>
        <v>5</v>
      </c>
      <c r="J14" s="157"/>
      <c r="K14" s="158"/>
      <c r="L14" s="158"/>
      <c r="M14" s="158"/>
      <c r="N14" s="158"/>
      <c r="O14" s="159"/>
      <c r="P14" s="160">
        <f aca="true" t="shared" si="2" ref="P14:U14">C14*J14</f>
        <v>0</v>
      </c>
      <c r="Q14" s="161">
        <f t="shared" si="2"/>
        <v>0</v>
      </c>
      <c r="R14" s="161">
        <f t="shared" si="2"/>
        <v>0</v>
      </c>
      <c r="S14" s="161">
        <f t="shared" si="2"/>
        <v>0</v>
      </c>
      <c r="T14" s="161">
        <f t="shared" si="2"/>
        <v>0</v>
      </c>
      <c r="U14" s="162">
        <f t="shared" si="2"/>
        <v>0</v>
      </c>
      <c r="V14" s="163">
        <f>SUM(P14:U14)</f>
        <v>0</v>
      </c>
      <c r="W14" s="245"/>
      <c r="X14" s="165"/>
      <c r="Y14" s="166"/>
      <c r="Z14" s="166"/>
      <c r="AA14" s="166"/>
      <c r="AB14" s="166"/>
      <c r="AC14" s="167"/>
      <c r="AD14" s="168"/>
    </row>
    <row r="15" spans="1:30" ht="9.75">
      <c r="A15" s="708"/>
      <c r="B15" s="246" t="s">
        <v>135</v>
      </c>
      <c r="C15" s="215"/>
      <c r="D15" s="217"/>
      <c r="E15" s="217"/>
      <c r="F15" s="217"/>
      <c r="G15" s="172"/>
      <c r="H15" s="173"/>
      <c r="I15" s="218"/>
      <c r="J15" s="175"/>
      <c r="K15" s="176"/>
      <c r="L15" s="176"/>
      <c r="M15" s="176"/>
      <c r="N15" s="176"/>
      <c r="O15" s="177"/>
      <c r="P15" s="178"/>
      <c r="Q15" s="179"/>
      <c r="R15" s="179"/>
      <c r="S15" s="179"/>
      <c r="T15" s="179"/>
      <c r="U15" s="180"/>
      <c r="V15" s="181"/>
      <c r="W15" s="247">
        <v>54.37</v>
      </c>
      <c r="X15" s="178">
        <f>$P$14*W15%</f>
        <v>0</v>
      </c>
      <c r="Y15" s="179">
        <f>$Q$14*W15%</f>
        <v>0</v>
      </c>
      <c r="Z15" s="179">
        <f>$R$14*W15%</f>
        <v>0</v>
      </c>
      <c r="AA15" s="179">
        <f>$S$14*W15%</f>
        <v>0</v>
      </c>
      <c r="AB15" s="179">
        <f>$T$14*W15%</f>
        <v>0</v>
      </c>
      <c r="AC15" s="220">
        <f>$U$14*W15%</f>
        <v>0</v>
      </c>
      <c r="AD15" s="221">
        <f>SUM(X15:AC15)</f>
        <v>0</v>
      </c>
    </row>
    <row r="16" spans="1:30" ht="10.5" thickBot="1">
      <c r="A16" s="708"/>
      <c r="B16" s="248" t="s">
        <v>280</v>
      </c>
      <c r="C16" s="215"/>
      <c r="D16" s="217"/>
      <c r="E16" s="217"/>
      <c r="F16" s="217"/>
      <c r="G16" s="172"/>
      <c r="H16" s="173"/>
      <c r="I16" s="218"/>
      <c r="J16" s="175"/>
      <c r="K16" s="176"/>
      <c r="L16" s="176"/>
      <c r="M16" s="176"/>
      <c r="N16" s="176"/>
      <c r="O16" s="177"/>
      <c r="P16" s="178"/>
      <c r="Q16" s="179"/>
      <c r="R16" s="179"/>
      <c r="S16" s="179"/>
      <c r="T16" s="179"/>
      <c r="U16" s="180"/>
      <c r="V16" s="181"/>
      <c r="W16" s="249">
        <v>45.63</v>
      </c>
      <c r="X16" s="178">
        <f>$P$14*W16%</f>
        <v>0</v>
      </c>
      <c r="Y16" s="179">
        <f>$Q$14*W16%</f>
        <v>0</v>
      </c>
      <c r="Z16" s="179">
        <f>$R$14*W16%</f>
        <v>0</v>
      </c>
      <c r="AA16" s="179">
        <f>$S$14*W16%</f>
        <v>0</v>
      </c>
      <c r="AB16" s="179">
        <f>$T$14*W16%</f>
        <v>0</v>
      </c>
      <c r="AC16" s="220">
        <f>$U$14*W16%</f>
        <v>0</v>
      </c>
      <c r="AD16" s="224">
        <f>SUM(X16:AC16)</f>
        <v>0</v>
      </c>
    </row>
    <row r="17" spans="1:30" ht="9.75">
      <c r="A17" s="707">
        <v>4</v>
      </c>
      <c r="B17" s="256" t="s">
        <v>31</v>
      </c>
      <c r="C17" s="199">
        <v>3</v>
      </c>
      <c r="D17" s="201"/>
      <c r="E17" s="201">
        <v>1</v>
      </c>
      <c r="F17" s="201"/>
      <c r="G17" s="202">
        <v>1</v>
      </c>
      <c r="H17" s="203"/>
      <c r="I17" s="204">
        <f>SUM(C17:H17)</f>
        <v>5</v>
      </c>
      <c r="J17" s="157"/>
      <c r="K17" s="158"/>
      <c r="L17" s="158"/>
      <c r="M17" s="158"/>
      <c r="N17" s="158"/>
      <c r="O17" s="205"/>
      <c r="P17" s="206">
        <f aca="true" t="shared" si="3" ref="P17:U17">C17*J17</f>
        <v>0</v>
      </c>
      <c r="Q17" s="207">
        <f t="shared" si="3"/>
        <v>0</v>
      </c>
      <c r="R17" s="207">
        <f t="shared" si="3"/>
        <v>0</v>
      </c>
      <c r="S17" s="207">
        <f t="shared" si="3"/>
        <v>0</v>
      </c>
      <c r="T17" s="207">
        <f t="shared" si="3"/>
        <v>0</v>
      </c>
      <c r="U17" s="208">
        <f t="shared" si="3"/>
        <v>0</v>
      </c>
      <c r="V17" s="209">
        <f>SUM(P17:U17)</f>
        <v>0</v>
      </c>
      <c r="W17" s="257"/>
      <c r="X17" s="211"/>
      <c r="Y17" s="212"/>
      <c r="Z17" s="212"/>
      <c r="AA17" s="212"/>
      <c r="AB17" s="212"/>
      <c r="AC17" s="213"/>
      <c r="AD17" s="214"/>
    </row>
    <row r="18" spans="1:30" ht="9.75">
      <c r="A18" s="708"/>
      <c r="B18" s="248" t="s">
        <v>281</v>
      </c>
      <c r="C18" s="215"/>
      <c r="D18" s="217"/>
      <c r="E18" s="217"/>
      <c r="F18" s="217"/>
      <c r="G18" s="172"/>
      <c r="H18" s="173"/>
      <c r="I18" s="218"/>
      <c r="J18" s="175"/>
      <c r="K18" s="176"/>
      <c r="L18" s="176"/>
      <c r="M18" s="176"/>
      <c r="N18" s="176"/>
      <c r="O18" s="177"/>
      <c r="P18" s="178"/>
      <c r="Q18" s="179"/>
      <c r="R18" s="179"/>
      <c r="S18" s="179"/>
      <c r="T18" s="179"/>
      <c r="U18" s="180"/>
      <c r="V18" s="181"/>
      <c r="W18" s="247">
        <v>28.89</v>
      </c>
      <c r="X18" s="178">
        <f>$P$17*W18%</f>
        <v>0</v>
      </c>
      <c r="Y18" s="179">
        <f>$Q$17*W18%</f>
        <v>0</v>
      </c>
      <c r="Z18" s="179">
        <f>$R$17*W18%</f>
        <v>0</v>
      </c>
      <c r="AA18" s="179">
        <f>$S$17*W18%</f>
        <v>0</v>
      </c>
      <c r="AB18" s="179">
        <f>$T$17*W18%</f>
        <v>0</v>
      </c>
      <c r="AC18" s="220">
        <f>$U$17*W18%</f>
        <v>0</v>
      </c>
      <c r="AD18" s="224">
        <f>SUM(X18:AC18)</f>
        <v>0</v>
      </c>
    </row>
    <row r="19" spans="1:30" ht="9.75">
      <c r="A19" s="708"/>
      <c r="B19" s="248" t="s">
        <v>282</v>
      </c>
      <c r="C19" s="215"/>
      <c r="D19" s="217"/>
      <c r="E19" s="217"/>
      <c r="F19" s="217"/>
      <c r="G19" s="172"/>
      <c r="H19" s="173"/>
      <c r="I19" s="218"/>
      <c r="J19" s="175"/>
      <c r="K19" s="176"/>
      <c r="L19" s="176"/>
      <c r="M19" s="176"/>
      <c r="N19" s="176"/>
      <c r="O19" s="177"/>
      <c r="P19" s="178"/>
      <c r="Q19" s="179"/>
      <c r="R19" s="179"/>
      <c r="S19" s="179"/>
      <c r="T19" s="179"/>
      <c r="U19" s="180"/>
      <c r="V19" s="181"/>
      <c r="W19" s="247">
        <v>27.36</v>
      </c>
      <c r="X19" s="178">
        <f>$P$17*W19%</f>
        <v>0</v>
      </c>
      <c r="Y19" s="179">
        <f>$Q$17*W19%</f>
        <v>0</v>
      </c>
      <c r="Z19" s="179">
        <f>$R$17*W19%</f>
        <v>0</v>
      </c>
      <c r="AA19" s="179">
        <f>$S$17*W19%</f>
        <v>0</v>
      </c>
      <c r="AB19" s="179">
        <f>$T$17*W19%</f>
        <v>0</v>
      </c>
      <c r="AC19" s="220">
        <f>$U$17*W19%</f>
        <v>0</v>
      </c>
      <c r="AD19" s="224">
        <f>SUM(X19:AC19)</f>
        <v>0</v>
      </c>
    </row>
    <row r="20" spans="1:30" ht="10.5" thickBot="1">
      <c r="A20" s="709"/>
      <c r="B20" s="258" t="s">
        <v>136</v>
      </c>
      <c r="C20" s="225"/>
      <c r="D20" s="227"/>
      <c r="E20" s="227"/>
      <c r="F20" s="227"/>
      <c r="G20" s="228"/>
      <c r="H20" s="229"/>
      <c r="I20" s="230"/>
      <c r="J20" s="231"/>
      <c r="K20" s="232"/>
      <c r="L20" s="232"/>
      <c r="M20" s="232"/>
      <c r="N20" s="232"/>
      <c r="O20" s="233"/>
      <c r="P20" s="234"/>
      <c r="Q20" s="235"/>
      <c r="R20" s="235"/>
      <c r="S20" s="235"/>
      <c r="T20" s="235"/>
      <c r="U20" s="236"/>
      <c r="V20" s="237"/>
      <c r="W20" s="259">
        <v>43.75</v>
      </c>
      <c r="X20" s="234">
        <f>$P$17*W20%</f>
        <v>0</v>
      </c>
      <c r="Y20" s="235">
        <f>$Q$17*W20%</f>
        <v>0</v>
      </c>
      <c r="Z20" s="235">
        <f>$R$17*W20%</f>
        <v>0</v>
      </c>
      <c r="AA20" s="235">
        <f>$S$17*W20%</f>
        <v>0</v>
      </c>
      <c r="AB20" s="235">
        <f>$T$17*W20%</f>
        <v>0</v>
      </c>
      <c r="AC20" s="239">
        <f>$U$17*W20%</f>
        <v>0</v>
      </c>
      <c r="AD20" s="240">
        <f>SUM(X20:AC20)</f>
        <v>0</v>
      </c>
    </row>
    <row r="21" spans="1:30" ht="9.75">
      <c r="A21" s="712">
        <v>5</v>
      </c>
      <c r="B21" s="242" t="s">
        <v>32</v>
      </c>
      <c r="C21" s="152">
        <v>4</v>
      </c>
      <c r="D21" s="153"/>
      <c r="E21" s="153">
        <v>2</v>
      </c>
      <c r="F21" s="153"/>
      <c r="G21" s="154">
        <v>1</v>
      </c>
      <c r="H21" s="155"/>
      <c r="I21" s="156">
        <f>SUM(C21:H21)</f>
        <v>7</v>
      </c>
      <c r="J21" s="157"/>
      <c r="K21" s="158"/>
      <c r="L21" s="158"/>
      <c r="M21" s="158"/>
      <c r="N21" s="158"/>
      <c r="O21" s="159"/>
      <c r="P21" s="160">
        <f aca="true" t="shared" si="4" ref="P21:U21">C21*J21</f>
        <v>0</v>
      </c>
      <c r="Q21" s="161">
        <f t="shared" si="4"/>
        <v>0</v>
      </c>
      <c r="R21" s="161">
        <f t="shared" si="4"/>
        <v>0</v>
      </c>
      <c r="S21" s="161">
        <f t="shared" si="4"/>
        <v>0</v>
      </c>
      <c r="T21" s="161">
        <f t="shared" si="4"/>
        <v>0</v>
      </c>
      <c r="U21" s="162">
        <f t="shared" si="4"/>
        <v>0</v>
      </c>
      <c r="V21" s="260">
        <f>SUM(P21:U21)</f>
        <v>0</v>
      </c>
      <c r="W21" s="261"/>
      <c r="X21" s="165"/>
      <c r="Y21" s="166"/>
      <c r="Z21" s="166"/>
      <c r="AA21" s="166"/>
      <c r="AB21" s="166"/>
      <c r="AC21" s="167"/>
      <c r="AD21" s="168"/>
    </row>
    <row r="22" spans="1:30" ht="9.75">
      <c r="A22" s="713"/>
      <c r="B22" s="262" t="s">
        <v>283</v>
      </c>
      <c r="C22" s="170"/>
      <c r="D22" s="171"/>
      <c r="E22" s="171"/>
      <c r="F22" s="171"/>
      <c r="G22" s="172"/>
      <c r="H22" s="173"/>
      <c r="I22" s="174"/>
      <c r="J22" s="175"/>
      <c r="K22" s="176"/>
      <c r="L22" s="176"/>
      <c r="M22" s="176"/>
      <c r="N22" s="176"/>
      <c r="O22" s="177"/>
      <c r="P22" s="178"/>
      <c r="Q22" s="179"/>
      <c r="R22" s="179"/>
      <c r="S22" s="179"/>
      <c r="T22" s="179"/>
      <c r="U22" s="180"/>
      <c r="V22" s="181"/>
      <c r="W22" s="263">
        <v>35.1</v>
      </c>
      <c r="X22" s="178">
        <f>$P$21*W22%</f>
        <v>0</v>
      </c>
      <c r="Y22" s="179">
        <f>$Q$21*W22%</f>
        <v>0</v>
      </c>
      <c r="Z22" s="179">
        <f>$R$21*W22%</f>
        <v>0</v>
      </c>
      <c r="AA22" s="179">
        <f>$S$21*W22%</f>
        <v>0</v>
      </c>
      <c r="AB22" s="179">
        <f>$T$21*W22%</f>
        <v>0</v>
      </c>
      <c r="AC22" s="220">
        <f>$U$21*W22%</f>
        <v>0</v>
      </c>
      <c r="AD22" s="224">
        <f>SUM(X22:AC22)</f>
        <v>0</v>
      </c>
    </row>
    <row r="23" spans="1:30" ht="10.5" thickBot="1">
      <c r="A23" s="714"/>
      <c r="B23" s="264" t="s">
        <v>137</v>
      </c>
      <c r="C23" s="185"/>
      <c r="D23" s="186"/>
      <c r="E23" s="186"/>
      <c r="F23" s="186"/>
      <c r="G23" s="187"/>
      <c r="H23" s="188"/>
      <c r="I23" s="189"/>
      <c r="J23" s="190"/>
      <c r="K23" s="191"/>
      <c r="L23" s="191"/>
      <c r="M23" s="191"/>
      <c r="N23" s="191"/>
      <c r="O23" s="192"/>
      <c r="P23" s="193"/>
      <c r="Q23" s="194"/>
      <c r="R23" s="194"/>
      <c r="S23" s="194"/>
      <c r="T23" s="194"/>
      <c r="U23" s="195"/>
      <c r="V23" s="196"/>
      <c r="W23" s="265">
        <v>64.9</v>
      </c>
      <c r="X23" s="193">
        <f>$P$21*W23%</f>
        <v>0</v>
      </c>
      <c r="Y23" s="194">
        <f>$Q$21*W23%</f>
        <v>0</v>
      </c>
      <c r="Z23" s="194">
        <f>$R$21*W23%</f>
        <v>0</v>
      </c>
      <c r="AA23" s="194">
        <f>$S$21*W23%</f>
        <v>0</v>
      </c>
      <c r="AB23" s="194">
        <f>$T$21*W23%</f>
        <v>0</v>
      </c>
      <c r="AC23" s="254">
        <f>$U$21*W23%</f>
        <v>0</v>
      </c>
      <c r="AD23" s="266">
        <f>SUM(X23:AC23)</f>
        <v>0</v>
      </c>
    </row>
    <row r="24" spans="1:30" ht="9.75">
      <c r="A24" s="707">
        <v>6</v>
      </c>
      <c r="B24" s="267" t="s">
        <v>33</v>
      </c>
      <c r="C24" s="199">
        <v>4</v>
      </c>
      <c r="D24" s="201"/>
      <c r="E24" s="201">
        <v>1</v>
      </c>
      <c r="F24" s="201"/>
      <c r="G24" s="202">
        <v>1</v>
      </c>
      <c r="H24" s="203"/>
      <c r="I24" s="204">
        <f>SUM(C24:H24)</f>
        <v>6</v>
      </c>
      <c r="J24" s="157"/>
      <c r="K24" s="158"/>
      <c r="L24" s="158"/>
      <c r="M24" s="158"/>
      <c r="N24" s="158"/>
      <c r="O24" s="205"/>
      <c r="P24" s="206">
        <f aca="true" t="shared" si="5" ref="P24:U24">C24*J24</f>
        <v>0</v>
      </c>
      <c r="Q24" s="207">
        <f t="shared" si="5"/>
        <v>0</v>
      </c>
      <c r="R24" s="207">
        <f t="shared" si="5"/>
        <v>0</v>
      </c>
      <c r="S24" s="207">
        <f t="shared" si="5"/>
        <v>0</v>
      </c>
      <c r="T24" s="207">
        <f t="shared" si="5"/>
        <v>0</v>
      </c>
      <c r="U24" s="208">
        <f t="shared" si="5"/>
        <v>0</v>
      </c>
      <c r="V24" s="209">
        <f>SUM(P24:U24)</f>
        <v>0</v>
      </c>
      <c r="W24" s="257"/>
      <c r="X24" s="211"/>
      <c r="Y24" s="212"/>
      <c r="Z24" s="212"/>
      <c r="AA24" s="212"/>
      <c r="AB24" s="212"/>
      <c r="AC24" s="213"/>
      <c r="AD24" s="214"/>
    </row>
    <row r="25" spans="1:30" ht="9.75">
      <c r="A25" s="708"/>
      <c r="B25" s="216" t="s">
        <v>138</v>
      </c>
      <c r="C25" s="215"/>
      <c r="D25" s="217"/>
      <c r="E25" s="217"/>
      <c r="F25" s="217"/>
      <c r="G25" s="172"/>
      <c r="H25" s="173"/>
      <c r="I25" s="218"/>
      <c r="J25" s="175"/>
      <c r="K25" s="176"/>
      <c r="L25" s="176"/>
      <c r="M25" s="176"/>
      <c r="N25" s="176"/>
      <c r="O25" s="177"/>
      <c r="P25" s="178"/>
      <c r="Q25" s="179"/>
      <c r="R25" s="179"/>
      <c r="S25" s="179"/>
      <c r="T25" s="179"/>
      <c r="U25" s="180"/>
      <c r="V25" s="181"/>
      <c r="W25" s="268">
        <v>22.61</v>
      </c>
      <c r="X25" s="178">
        <f aca="true" t="shared" si="6" ref="X25:X33">$P$24*W25%</f>
        <v>0</v>
      </c>
      <c r="Y25" s="179">
        <f aca="true" t="shared" si="7" ref="Y25:Y33">$Q$24*W25%</f>
        <v>0</v>
      </c>
      <c r="Z25" s="179">
        <f aca="true" t="shared" si="8" ref="Z25:Z33">$R$24*W25%</f>
        <v>0</v>
      </c>
      <c r="AA25" s="179">
        <f aca="true" t="shared" si="9" ref="AA25:AA33">$S$24*W25%</f>
        <v>0</v>
      </c>
      <c r="AB25" s="179">
        <f aca="true" t="shared" si="10" ref="AB25:AB33">$T$24*W25%</f>
        <v>0</v>
      </c>
      <c r="AC25" s="220">
        <f aca="true" t="shared" si="11" ref="AC25:AC33">$U$24*W25%</f>
        <v>0</v>
      </c>
      <c r="AD25" s="221">
        <f aca="true" t="shared" si="12" ref="AD25:AD33">SUM(X25:AC25)</f>
        <v>0</v>
      </c>
    </row>
    <row r="26" spans="1:30" ht="9.75">
      <c r="A26" s="708"/>
      <c r="B26" s="216" t="s">
        <v>139</v>
      </c>
      <c r="C26" s="215"/>
      <c r="D26" s="217"/>
      <c r="E26" s="217"/>
      <c r="F26" s="217"/>
      <c r="G26" s="172"/>
      <c r="H26" s="173"/>
      <c r="I26" s="218"/>
      <c r="J26" s="175"/>
      <c r="K26" s="176"/>
      <c r="L26" s="176"/>
      <c r="M26" s="176"/>
      <c r="N26" s="176"/>
      <c r="O26" s="177"/>
      <c r="P26" s="178"/>
      <c r="Q26" s="179"/>
      <c r="R26" s="179"/>
      <c r="S26" s="179"/>
      <c r="T26" s="179"/>
      <c r="U26" s="180"/>
      <c r="V26" s="181"/>
      <c r="W26" s="268">
        <v>18.53</v>
      </c>
      <c r="X26" s="178">
        <f t="shared" si="6"/>
        <v>0</v>
      </c>
      <c r="Y26" s="179">
        <f t="shared" si="7"/>
        <v>0</v>
      </c>
      <c r="Z26" s="179">
        <f t="shared" si="8"/>
        <v>0</v>
      </c>
      <c r="AA26" s="179">
        <f t="shared" si="9"/>
        <v>0</v>
      </c>
      <c r="AB26" s="179">
        <f t="shared" si="10"/>
        <v>0</v>
      </c>
      <c r="AC26" s="220">
        <f t="shared" si="11"/>
        <v>0</v>
      </c>
      <c r="AD26" s="221">
        <f t="shared" si="12"/>
        <v>0</v>
      </c>
    </row>
    <row r="27" spans="1:30" ht="9.75">
      <c r="A27" s="708"/>
      <c r="B27" s="216" t="s">
        <v>140</v>
      </c>
      <c r="C27" s="215"/>
      <c r="D27" s="217"/>
      <c r="E27" s="217"/>
      <c r="F27" s="217"/>
      <c r="G27" s="172"/>
      <c r="H27" s="173"/>
      <c r="I27" s="218"/>
      <c r="J27" s="175"/>
      <c r="K27" s="176"/>
      <c r="L27" s="176"/>
      <c r="M27" s="176"/>
      <c r="N27" s="176"/>
      <c r="O27" s="177"/>
      <c r="P27" s="178"/>
      <c r="Q27" s="179"/>
      <c r="R27" s="179"/>
      <c r="S27" s="179"/>
      <c r="T27" s="179"/>
      <c r="U27" s="180"/>
      <c r="V27" s="181"/>
      <c r="W27" s="268">
        <v>22.58</v>
      </c>
      <c r="X27" s="178">
        <f t="shared" si="6"/>
        <v>0</v>
      </c>
      <c r="Y27" s="179">
        <f t="shared" si="7"/>
        <v>0</v>
      </c>
      <c r="Z27" s="179">
        <f t="shared" si="8"/>
        <v>0</v>
      </c>
      <c r="AA27" s="179">
        <f t="shared" si="9"/>
        <v>0</v>
      </c>
      <c r="AB27" s="179">
        <f t="shared" si="10"/>
        <v>0</v>
      </c>
      <c r="AC27" s="220">
        <f t="shared" si="11"/>
        <v>0</v>
      </c>
      <c r="AD27" s="221">
        <f t="shared" si="12"/>
        <v>0</v>
      </c>
    </row>
    <row r="28" spans="1:30" ht="9.75">
      <c r="A28" s="708"/>
      <c r="B28" s="216" t="s">
        <v>141</v>
      </c>
      <c r="C28" s="215"/>
      <c r="D28" s="217"/>
      <c r="E28" s="217"/>
      <c r="F28" s="217"/>
      <c r="G28" s="172"/>
      <c r="H28" s="173"/>
      <c r="I28" s="218"/>
      <c r="J28" s="175"/>
      <c r="K28" s="176"/>
      <c r="L28" s="176"/>
      <c r="M28" s="176"/>
      <c r="N28" s="176"/>
      <c r="O28" s="177"/>
      <c r="P28" s="178"/>
      <c r="Q28" s="179"/>
      <c r="R28" s="179"/>
      <c r="S28" s="179"/>
      <c r="T28" s="179"/>
      <c r="U28" s="180"/>
      <c r="V28" s="181"/>
      <c r="W28" s="268">
        <v>6.25</v>
      </c>
      <c r="X28" s="178">
        <f t="shared" si="6"/>
        <v>0</v>
      </c>
      <c r="Y28" s="179">
        <f t="shared" si="7"/>
        <v>0</v>
      </c>
      <c r="Z28" s="179">
        <f t="shared" si="8"/>
        <v>0</v>
      </c>
      <c r="AA28" s="179">
        <f t="shared" si="9"/>
        <v>0</v>
      </c>
      <c r="AB28" s="179">
        <f t="shared" si="10"/>
        <v>0</v>
      </c>
      <c r="AC28" s="220">
        <f t="shared" si="11"/>
        <v>0</v>
      </c>
      <c r="AD28" s="221">
        <f t="shared" si="12"/>
        <v>0</v>
      </c>
    </row>
    <row r="29" spans="1:30" ht="9.75">
      <c r="A29" s="708"/>
      <c r="B29" s="216" t="s">
        <v>142</v>
      </c>
      <c r="C29" s="215"/>
      <c r="D29" s="217"/>
      <c r="E29" s="217"/>
      <c r="F29" s="217"/>
      <c r="G29" s="172"/>
      <c r="H29" s="173"/>
      <c r="I29" s="218"/>
      <c r="J29" s="175"/>
      <c r="K29" s="176"/>
      <c r="L29" s="176"/>
      <c r="M29" s="176"/>
      <c r="N29" s="176"/>
      <c r="O29" s="177"/>
      <c r="P29" s="178"/>
      <c r="Q29" s="179"/>
      <c r="R29" s="179"/>
      <c r="S29" s="179"/>
      <c r="T29" s="179"/>
      <c r="U29" s="180"/>
      <c r="V29" s="181"/>
      <c r="W29" s="268">
        <v>6.1</v>
      </c>
      <c r="X29" s="178">
        <f t="shared" si="6"/>
        <v>0</v>
      </c>
      <c r="Y29" s="179">
        <f t="shared" si="7"/>
        <v>0</v>
      </c>
      <c r="Z29" s="179">
        <f t="shared" si="8"/>
        <v>0</v>
      </c>
      <c r="AA29" s="179">
        <f t="shared" si="9"/>
        <v>0</v>
      </c>
      <c r="AB29" s="179">
        <f t="shared" si="10"/>
        <v>0</v>
      </c>
      <c r="AC29" s="220">
        <f t="shared" si="11"/>
        <v>0</v>
      </c>
      <c r="AD29" s="221">
        <f t="shared" si="12"/>
        <v>0</v>
      </c>
    </row>
    <row r="30" spans="1:30" ht="9.75">
      <c r="A30" s="709"/>
      <c r="B30" s="226" t="s">
        <v>319</v>
      </c>
      <c r="C30" s="215"/>
      <c r="D30" s="217"/>
      <c r="E30" s="217"/>
      <c r="F30" s="217"/>
      <c r="G30" s="172"/>
      <c r="H30" s="173"/>
      <c r="I30" s="230"/>
      <c r="J30" s="231"/>
      <c r="K30" s="232"/>
      <c r="L30" s="232"/>
      <c r="M30" s="232"/>
      <c r="N30" s="232"/>
      <c r="O30" s="233"/>
      <c r="P30" s="234"/>
      <c r="Q30" s="235"/>
      <c r="R30" s="235"/>
      <c r="S30" s="235"/>
      <c r="T30" s="235"/>
      <c r="U30" s="236"/>
      <c r="V30" s="237"/>
      <c r="W30" s="269">
        <v>5.92</v>
      </c>
      <c r="X30" s="234">
        <f t="shared" si="6"/>
        <v>0</v>
      </c>
      <c r="Y30" s="235">
        <f t="shared" si="7"/>
        <v>0</v>
      </c>
      <c r="Z30" s="235">
        <f t="shared" si="8"/>
        <v>0</v>
      </c>
      <c r="AA30" s="235">
        <f t="shared" si="9"/>
        <v>0</v>
      </c>
      <c r="AB30" s="235">
        <f t="shared" si="10"/>
        <v>0</v>
      </c>
      <c r="AC30" s="239">
        <f t="shared" si="11"/>
        <v>0</v>
      </c>
      <c r="AD30" s="240">
        <f t="shared" si="12"/>
        <v>0</v>
      </c>
    </row>
    <row r="31" spans="1:30" ht="9.75">
      <c r="A31" s="709"/>
      <c r="B31" s="226" t="s">
        <v>320</v>
      </c>
      <c r="C31" s="215"/>
      <c r="D31" s="217"/>
      <c r="E31" s="217"/>
      <c r="F31" s="217"/>
      <c r="G31" s="172"/>
      <c r="H31" s="173"/>
      <c r="I31" s="230"/>
      <c r="J31" s="231"/>
      <c r="K31" s="232"/>
      <c r="L31" s="232"/>
      <c r="M31" s="232"/>
      <c r="N31" s="232"/>
      <c r="O31" s="233"/>
      <c r="P31" s="234"/>
      <c r="Q31" s="235"/>
      <c r="R31" s="235"/>
      <c r="S31" s="235"/>
      <c r="T31" s="235"/>
      <c r="U31" s="236"/>
      <c r="V31" s="237"/>
      <c r="W31" s="269">
        <v>6.06</v>
      </c>
      <c r="X31" s="234">
        <f>$P$24*W31%</f>
        <v>0</v>
      </c>
      <c r="Y31" s="235">
        <f t="shared" si="7"/>
        <v>0</v>
      </c>
      <c r="Z31" s="235">
        <f t="shared" si="8"/>
        <v>0</v>
      </c>
      <c r="AA31" s="235">
        <f t="shared" si="9"/>
        <v>0</v>
      </c>
      <c r="AB31" s="235">
        <f t="shared" si="10"/>
        <v>0</v>
      </c>
      <c r="AC31" s="239">
        <f t="shared" si="11"/>
        <v>0</v>
      </c>
      <c r="AD31" s="240">
        <f t="shared" si="12"/>
        <v>0</v>
      </c>
    </row>
    <row r="32" spans="1:30" ht="9.75">
      <c r="A32" s="709"/>
      <c r="B32" s="226" t="s">
        <v>321</v>
      </c>
      <c r="C32" s="215"/>
      <c r="D32" s="217"/>
      <c r="E32" s="217"/>
      <c r="F32" s="217"/>
      <c r="G32" s="172"/>
      <c r="H32" s="173"/>
      <c r="I32" s="230"/>
      <c r="J32" s="231"/>
      <c r="K32" s="232"/>
      <c r="L32" s="232"/>
      <c r="M32" s="232"/>
      <c r="N32" s="232"/>
      <c r="O32" s="233"/>
      <c r="P32" s="234"/>
      <c r="Q32" s="235"/>
      <c r="R32" s="235"/>
      <c r="S32" s="235"/>
      <c r="T32" s="235"/>
      <c r="U32" s="236"/>
      <c r="V32" s="237"/>
      <c r="W32" s="269">
        <v>5.7</v>
      </c>
      <c r="X32" s="234">
        <f t="shared" si="6"/>
        <v>0</v>
      </c>
      <c r="Y32" s="235">
        <f t="shared" si="7"/>
        <v>0</v>
      </c>
      <c r="Z32" s="235">
        <f t="shared" si="8"/>
        <v>0</v>
      </c>
      <c r="AA32" s="235">
        <f t="shared" si="9"/>
        <v>0</v>
      </c>
      <c r="AB32" s="235">
        <f t="shared" si="10"/>
        <v>0</v>
      </c>
      <c r="AC32" s="239">
        <f t="shared" si="11"/>
        <v>0</v>
      </c>
      <c r="AD32" s="240">
        <f t="shared" si="12"/>
        <v>0</v>
      </c>
    </row>
    <row r="33" spans="1:30" ht="10.5" thickBot="1">
      <c r="A33" s="709"/>
      <c r="B33" s="270" t="s">
        <v>284</v>
      </c>
      <c r="C33" s="225"/>
      <c r="D33" s="227"/>
      <c r="E33" s="227"/>
      <c r="F33" s="227"/>
      <c r="G33" s="228"/>
      <c r="H33" s="229"/>
      <c r="I33" s="230"/>
      <c r="J33" s="231"/>
      <c r="K33" s="232"/>
      <c r="L33" s="232"/>
      <c r="M33" s="232"/>
      <c r="N33" s="232"/>
      <c r="O33" s="233"/>
      <c r="P33" s="234"/>
      <c r="Q33" s="235"/>
      <c r="R33" s="235"/>
      <c r="S33" s="235"/>
      <c r="T33" s="235"/>
      <c r="U33" s="236"/>
      <c r="V33" s="237"/>
      <c r="W33" s="269">
        <v>6.25</v>
      </c>
      <c r="X33" s="234">
        <f t="shared" si="6"/>
        <v>0</v>
      </c>
      <c r="Y33" s="235">
        <f t="shared" si="7"/>
        <v>0</v>
      </c>
      <c r="Z33" s="235">
        <f t="shared" si="8"/>
        <v>0</v>
      </c>
      <c r="AA33" s="235">
        <f t="shared" si="9"/>
        <v>0</v>
      </c>
      <c r="AB33" s="235">
        <f t="shared" si="10"/>
        <v>0</v>
      </c>
      <c r="AC33" s="239">
        <f t="shared" si="11"/>
        <v>0</v>
      </c>
      <c r="AD33" s="271">
        <f t="shared" si="12"/>
        <v>0</v>
      </c>
    </row>
    <row r="34" spans="1:30" ht="9.75">
      <c r="A34" s="720">
        <v>7</v>
      </c>
      <c r="B34" s="272" t="s">
        <v>314</v>
      </c>
      <c r="C34" s="273">
        <v>4</v>
      </c>
      <c r="D34" s="274"/>
      <c r="E34" s="275">
        <v>1</v>
      </c>
      <c r="F34" s="274"/>
      <c r="G34" s="276">
        <v>1</v>
      </c>
      <c r="H34" s="277"/>
      <c r="I34" s="278">
        <f>SUM(C34:H34)</f>
        <v>6</v>
      </c>
      <c r="J34" s="157"/>
      <c r="K34" s="158"/>
      <c r="L34" s="158"/>
      <c r="M34" s="158"/>
      <c r="N34" s="158"/>
      <c r="O34" s="159"/>
      <c r="P34" s="160">
        <f aca="true" t="shared" si="13" ref="P34:U34">C34*J34</f>
        <v>0</v>
      </c>
      <c r="Q34" s="161">
        <f t="shared" si="13"/>
        <v>0</v>
      </c>
      <c r="R34" s="161">
        <f t="shared" si="13"/>
        <v>0</v>
      </c>
      <c r="S34" s="161">
        <f t="shared" si="13"/>
        <v>0</v>
      </c>
      <c r="T34" s="161">
        <f t="shared" si="13"/>
        <v>0</v>
      </c>
      <c r="U34" s="162">
        <f t="shared" si="13"/>
        <v>0</v>
      </c>
      <c r="V34" s="163">
        <f>SUM(P34:U34)</f>
        <v>0</v>
      </c>
      <c r="W34" s="279"/>
      <c r="X34" s="165"/>
      <c r="Y34" s="166"/>
      <c r="Z34" s="166"/>
      <c r="AA34" s="166"/>
      <c r="AB34" s="166"/>
      <c r="AC34" s="167"/>
      <c r="AD34" s="168"/>
    </row>
    <row r="35" spans="1:30" ht="9.75">
      <c r="A35" s="721"/>
      <c r="B35" s="280" t="s">
        <v>143</v>
      </c>
      <c r="C35" s="281"/>
      <c r="D35" s="282"/>
      <c r="E35" s="283"/>
      <c r="F35" s="282"/>
      <c r="G35" s="284"/>
      <c r="H35" s="285"/>
      <c r="I35" s="286"/>
      <c r="J35" s="175"/>
      <c r="K35" s="176"/>
      <c r="L35" s="176"/>
      <c r="M35" s="176"/>
      <c r="N35" s="176"/>
      <c r="O35" s="177"/>
      <c r="P35" s="178"/>
      <c r="Q35" s="179"/>
      <c r="R35" s="179"/>
      <c r="S35" s="179"/>
      <c r="T35" s="179"/>
      <c r="U35" s="180"/>
      <c r="V35" s="181"/>
      <c r="W35" s="268">
        <v>24.98</v>
      </c>
      <c r="X35" s="178">
        <f>$P$34*W35%</f>
        <v>0</v>
      </c>
      <c r="Y35" s="179">
        <f>$Q$34*W35%</f>
        <v>0</v>
      </c>
      <c r="Z35" s="179">
        <f>$R$34*W35%</f>
        <v>0</v>
      </c>
      <c r="AA35" s="179">
        <f>$S$34*W35%</f>
        <v>0</v>
      </c>
      <c r="AB35" s="179">
        <f>$T$34*W35%</f>
        <v>0</v>
      </c>
      <c r="AC35" s="220">
        <f>$U$34*W35%</f>
        <v>0</v>
      </c>
      <c r="AD35" s="221">
        <f>SUM(X35:AC35)</f>
        <v>0</v>
      </c>
    </row>
    <row r="36" spans="1:30" ht="8.25">
      <c r="A36" s="721"/>
      <c r="B36" s="262" t="s">
        <v>285</v>
      </c>
      <c r="C36" s="281"/>
      <c r="D36" s="282"/>
      <c r="E36" s="283"/>
      <c r="F36" s="282"/>
      <c r="G36" s="284"/>
      <c r="H36" s="285"/>
      <c r="I36" s="286"/>
      <c r="J36" s="175"/>
      <c r="K36" s="176"/>
      <c r="L36" s="176"/>
      <c r="M36" s="176"/>
      <c r="N36" s="176"/>
      <c r="O36" s="177"/>
      <c r="P36" s="178"/>
      <c r="Q36" s="179"/>
      <c r="R36" s="179"/>
      <c r="S36" s="179"/>
      <c r="T36" s="179"/>
      <c r="U36" s="180"/>
      <c r="V36" s="181"/>
      <c r="W36" s="268">
        <v>25.45</v>
      </c>
      <c r="X36" s="178">
        <f>$P$34*W36%</f>
        <v>0</v>
      </c>
      <c r="Y36" s="179">
        <f>$Q$34*W36%</f>
        <v>0</v>
      </c>
      <c r="Z36" s="179">
        <f>$R$34*W36%</f>
        <v>0</v>
      </c>
      <c r="AA36" s="179">
        <f>$S$34*W36%</f>
        <v>0</v>
      </c>
      <c r="AB36" s="179">
        <f>$T$34*W36%</f>
        <v>0</v>
      </c>
      <c r="AC36" s="220">
        <f>$U$34*W36%</f>
        <v>0</v>
      </c>
      <c r="AD36" s="224">
        <f>SUM(X36:AC36)</f>
        <v>0</v>
      </c>
    </row>
    <row r="37" spans="1:30" ht="9.75">
      <c r="A37" s="721"/>
      <c r="B37" s="287" t="s">
        <v>144</v>
      </c>
      <c r="C37" s="281"/>
      <c r="D37" s="282"/>
      <c r="E37" s="283"/>
      <c r="F37" s="282"/>
      <c r="G37" s="284"/>
      <c r="H37" s="285"/>
      <c r="I37" s="286"/>
      <c r="J37" s="175"/>
      <c r="K37" s="176"/>
      <c r="L37" s="176"/>
      <c r="M37" s="176"/>
      <c r="N37" s="176"/>
      <c r="O37" s="177"/>
      <c r="P37" s="178"/>
      <c r="Q37" s="179"/>
      <c r="R37" s="179"/>
      <c r="S37" s="179"/>
      <c r="T37" s="179"/>
      <c r="U37" s="180"/>
      <c r="V37" s="181"/>
      <c r="W37" s="268">
        <v>24.83</v>
      </c>
      <c r="X37" s="178">
        <f>$P$34*W37%</f>
        <v>0</v>
      </c>
      <c r="Y37" s="179">
        <f>$Q$34*W37%</f>
        <v>0</v>
      </c>
      <c r="Z37" s="179">
        <f>$R$34*W37%</f>
        <v>0</v>
      </c>
      <c r="AA37" s="179">
        <f>$S$34*W37%</f>
        <v>0</v>
      </c>
      <c r="AB37" s="179">
        <f>$T$34*W37%</f>
        <v>0</v>
      </c>
      <c r="AC37" s="220">
        <f>$U$34*W37%</f>
        <v>0</v>
      </c>
      <c r="AD37" s="221">
        <f>SUM(X37:AC37)</f>
        <v>0</v>
      </c>
    </row>
    <row r="38" spans="1:30" ht="10.5" thickBot="1">
      <c r="A38" s="722"/>
      <c r="B38" s="288" t="s">
        <v>145</v>
      </c>
      <c r="C38" s="289"/>
      <c r="D38" s="290"/>
      <c r="E38" s="291"/>
      <c r="F38" s="290"/>
      <c r="G38" s="292"/>
      <c r="H38" s="293"/>
      <c r="I38" s="294"/>
      <c r="J38" s="190"/>
      <c r="K38" s="191"/>
      <c r="L38" s="191"/>
      <c r="M38" s="191"/>
      <c r="N38" s="191"/>
      <c r="O38" s="192"/>
      <c r="P38" s="193"/>
      <c r="Q38" s="194"/>
      <c r="R38" s="194"/>
      <c r="S38" s="194"/>
      <c r="T38" s="194"/>
      <c r="U38" s="195"/>
      <c r="V38" s="196"/>
      <c r="W38" s="295">
        <v>24.74</v>
      </c>
      <c r="X38" s="193">
        <f>$P$34*W38%</f>
        <v>0</v>
      </c>
      <c r="Y38" s="194">
        <f>$Q$34*W38%</f>
        <v>0</v>
      </c>
      <c r="Z38" s="194">
        <f>$R$34*W38%</f>
        <v>0</v>
      </c>
      <c r="AA38" s="194">
        <f>$S$34*W38%</f>
        <v>0</v>
      </c>
      <c r="AB38" s="194">
        <f>$T$34*W38%</f>
        <v>0</v>
      </c>
      <c r="AC38" s="254">
        <f>$U$34*W38%</f>
        <v>0</v>
      </c>
      <c r="AD38" s="255">
        <f>SUM(X38:AC38)</f>
        <v>0</v>
      </c>
    </row>
    <row r="39" spans="1:30" ht="9.75">
      <c r="A39" s="718">
        <v>8</v>
      </c>
      <c r="B39" s="297" t="s">
        <v>34</v>
      </c>
      <c r="C39" s="199">
        <v>4</v>
      </c>
      <c r="D39" s="201"/>
      <c r="E39" s="201">
        <v>1</v>
      </c>
      <c r="F39" s="201"/>
      <c r="G39" s="202">
        <v>1</v>
      </c>
      <c r="H39" s="203"/>
      <c r="I39" s="204">
        <v>6</v>
      </c>
      <c r="J39" s="157"/>
      <c r="K39" s="158"/>
      <c r="L39" s="158"/>
      <c r="M39" s="158"/>
      <c r="N39" s="158"/>
      <c r="O39" s="205"/>
      <c r="P39" s="206">
        <f aca="true" t="shared" si="14" ref="P39:U39">C39*J39</f>
        <v>0</v>
      </c>
      <c r="Q39" s="207">
        <f t="shared" si="14"/>
        <v>0</v>
      </c>
      <c r="R39" s="207">
        <f t="shared" si="14"/>
        <v>0</v>
      </c>
      <c r="S39" s="207">
        <f t="shared" si="14"/>
        <v>0</v>
      </c>
      <c r="T39" s="207">
        <f t="shared" si="14"/>
        <v>0</v>
      </c>
      <c r="U39" s="208">
        <f t="shared" si="14"/>
        <v>0</v>
      </c>
      <c r="V39" s="209">
        <f>SUM(P39:U39)</f>
        <v>0</v>
      </c>
      <c r="W39" s="298"/>
      <c r="X39" s="211"/>
      <c r="Y39" s="212"/>
      <c r="Z39" s="212"/>
      <c r="AA39" s="212"/>
      <c r="AB39" s="212"/>
      <c r="AC39" s="213"/>
      <c r="AD39" s="214"/>
    </row>
    <row r="40" spans="1:30" ht="9.75">
      <c r="A40" s="713"/>
      <c r="B40" s="262" t="s">
        <v>286</v>
      </c>
      <c r="C40" s="215"/>
      <c r="D40" s="217"/>
      <c r="E40" s="217"/>
      <c r="F40" s="217"/>
      <c r="G40" s="172"/>
      <c r="H40" s="173"/>
      <c r="I40" s="218"/>
      <c r="J40" s="175"/>
      <c r="K40" s="176"/>
      <c r="L40" s="176"/>
      <c r="M40" s="176"/>
      <c r="N40" s="176"/>
      <c r="O40" s="177"/>
      <c r="P40" s="178"/>
      <c r="Q40" s="179"/>
      <c r="R40" s="179"/>
      <c r="S40" s="179"/>
      <c r="T40" s="179"/>
      <c r="U40" s="180"/>
      <c r="V40" s="181"/>
      <c r="W40" s="247">
        <v>55.28</v>
      </c>
      <c r="X40" s="178">
        <f>$P$39*W40%</f>
        <v>0</v>
      </c>
      <c r="Y40" s="179">
        <f>$Q$39*W40%</f>
        <v>0</v>
      </c>
      <c r="Z40" s="179">
        <f>$R$39*W40%</f>
        <v>0</v>
      </c>
      <c r="AA40" s="179">
        <f>$S$39*W40%</f>
        <v>0</v>
      </c>
      <c r="AB40" s="179">
        <f>$T$39*W40%</f>
        <v>0</v>
      </c>
      <c r="AC40" s="220">
        <f>$U$39*W40%</f>
        <v>0</v>
      </c>
      <c r="AD40" s="224">
        <f>SUM(X40:AC40)</f>
        <v>0</v>
      </c>
    </row>
    <row r="41" spans="1:30" ht="10.5" thickBot="1">
      <c r="A41" s="719"/>
      <c r="B41" s="300" t="s">
        <v>146</v>
      </c>
      <c r="C41" s="225"/>
      <c r="D41" s="227"/>
      <c r="E41" s="227"/>
      <c r="F41" s="227"/>
      <c r="G41" s="228"/>
      <c r="H41" s="229"/>
      <c r="I41" s="230"/>
      <c r="J41" s="231"/>
      <c r="K41" s="232"/>
      <c r="L41" s="232"/>
      <c r="M41" s="232"/>
      <c r="N41" s="232"/>
      <c r="O41" s="233"/>
      <c r="P41" s="234"/>
      <c r="Q41" s="235"/>
      <c r="R41" s="235"/>
      <c r="S41" s="235"/>
      <c r="T41" s="235"/>
      <c r="U41" s="236"/>
      <c r="V41" s="237"/>
      <c r="W41" s="259">
        <v>44.72</v>
      </c>
      <c r="X41" s="234">
        <f>$P$39*W41%</f>
        <v>0</v>
      </c>
      <c r="Y41" s="235">
        <f>$Q$39*W41%</f>
        <v>0</v>
      </c>
      <c r="Z41" s="235">
        <f>$R$39*W41%</f>
        <v>0</v>
      </c>
      <c r="AA41" s="235">
        <f>$S$39*W41%</f>
        <v>0</v>
      </c>
      <c r="AB41" s="235">
        <f>$T$39*W41%</f>
        <v>0</v>
      </c>
      <c r="AC41" s="239">
        <f>$U$39*W41%</f>
        <v>0</v>
      </c>
      <c r="AD41" s="240">
        <f>SUM(X41:AC41)</f>
        <v>0</v>
      </c>
    </row>
    <row r="42" spans="1:30" ht="9.75">
      <c r="A42" s="712">
        <v>9</v>
      </c>
      <c r="B42" s="242" t="s">
        <v>35</v>
      </c>
      <c r="C42" s="152">
        <v>3</v>
      </c>
      <c r="D42" s="153"/>
      <c r="E42" s="153">
        <v>1</v>
      </c>
      <c r="F42" s="153"/>
      <c r="G42" s="154">
        <v>1</v>
      </c>
      <c r="H42" s="155"/>
      <c r="I42" s="301">
        <v>5</v>
      </c>
      <c r="J42" s="157"/>
      <c r="K42" s="158"/>
      <c r="L42" s="158"/>
      <c r="M42" s="158"/>
      <c r="N42" s="158"/>
      <c r="O42" s="159"/>
      <c r="P42" s="160">
        <f aca="true" t="shared" si="15" ref="P42:U42">C42*J42</f>
        <v>0</v>
      </c>
      <c r="Q42" s="161">
        <f t="shared" si="15"/>
        <v>0</v>
      </c>
      <c r="R42" s="161">
        <f t="shared" si="15"/>
        <v>0</v>
      </c>
      <c r="S42" s="161">
        <f t="shared" si="15"/>
        <v>0</v>
      </c>
      <c r="T42" s="161">
        <f t="shared" si="15"/>
        <v>0</v>
      </c>
      <c r="U42" s="162">
        <f t="shared" si="15"/>
        <v>0</v>
      </c>
      <c r="V42" s="163">
        <f>SUM(P42:U42)</f>
        <v>0</v>
      </c>
      <c r="W42" s="279"/>
      <c r="X42" s="165"/>
      <c r="Y42" s="166"/>
      <c r="Z42" s="166"/>
      <c r="AA42" s="166"/>
      <c r="AB42" s="166"/>
      <c r="AC42" s="167"/>
      <c r="AD42" s="168"/>
    </row>
    <row r="43" spans="1:30" ht="8.25">
      <c r="A43" s="713"/>
      <c r="B43" s="262" t="s">
        <v>287</v>
      </c>
      <c r="C43" s="170"/>
      <c r="D43" s="171"/>
      <c r="E43" s="171"/>
      <c r="F43" s="171"/>
      <c r="G43" s="172"/>
      <c r="H43" s="173"/>
      <c r="I43" s="302"/>
      <c r="J43" s="175"/>
      <c r="K43" s="176"/>
      <c r="L43" s="176"/>
      <c r="M43" s="176"/>
      <c r="N43" s="176"/>
      <c r="O43" s="177"/>
      <c r="P43" s="178"/>
      <c r="Q43" s="179"/>
      <c r="R43" s="179"/>
      <c r="S43" s="179"/>
      <c r="T43" s="179"/>
      <c r="U43" s="180"/>
      <c r="V43" s="181"/>
      <c r="W43" s="268">
        <v>52.27</v>
      </c>
      <c r="X43" s="178">
        <f>$P$42*W43%</f>
        <v>0</v>
      </c>
      <c r="Y43" s="179">
        <f>$Q$42*W43%</f>
        <v>0</v>
      </c>
      <c r="Z43" s="179">
        <f>$R$42*W43%</f>
        <v>0</v>
      </c>
      <c r="AA43" s="179">
        <f>$S$42*W43%</f>
        <v>0</v>
      </c>
      <c r="AB43" s="179">
        <f>$T$42*W43%</f>
        <v>0</v>
      </c>
      <c r="AC43" s="220">
        <f>$U$42*W43%</f>
        <v>0</v>
      </c>
      <c r="AD43" s="224">
        <f>SUM(X43:AC43)</f>
        <v>0</v>
      </c>
    </row>
    <row r="44" spans="1:30" ht="10.5" thickBot="1">
      <c r="A44" s="714"/>
      <c r="B44" s="288" t="s">
        <v>147</v>
      </c>
      <c r="C44" s="185"/>
      <c r="D44" s="186"/>
      <c r="E44" s="186"/>
      <c r="F44" s="186"/>
      <c r="G44" s="187"/>
      <c r="H44" s="293"/>
      <c r="I44" s="303"/>
      <c r="J44" s="190"/>
      <c r="K44" s="191"/>
      <c r="L44" s="191"/>
      <c r="M44" s="191"/>
      <c r="N44" s="191"/>
      <c r="O44" s="192"/>
      <c r="P44" s="193"/>
      <c r="Q44" s="194"/>
      <c r="R44" s="194"/>
      <c r="S44" s="194"/>
      <c r="T44" s="194"/>
      <c r="U44" s="195"/>
      <c r="V44" s="196"/>
      <c r="W44" s="295">
        <v>47.73</v>
      </c>
      <c r="X44" s="193">
        <f>$P$42*W44%</f>
        <v>0</v>
      </c>
      <c r="Y44" s="194">
        <f>$Q$42*W44%</f>
        <v>0</v>
      </c>
      <c r="Z44" s="194">
        <f>$R$42*W44%</f>
        <v>0</v>
      </c>
      <c r="AA44" s="194">
        <f>$S$42*W44%</f>
        <v>0</v>
      </c>
      <c r="AB44" s="194">
        <f>$T$42*W44%</f>
        <v>0</v>
      </c>
      <c r="AC44" s="254">
        <f>$U$42*W44%</f>
        <v>0</v>
      </c>
      <c r="AD44" s="255">
        <f>SUM(X44:AC44)</f>
        <v>0</v>
      </c>
    </row>
    <row r="45" spans="1:30" ht="9.75">
      <c r="A45" s="718">
        <v>10</v>
      </c>
      <c r="B45" s="256" t="s">
        <v>315</v>
      </c>
      <c r="C45" s="296">
        <v>4</v>
      </c>
      <c r="D45" s="304"/>
      <c r="E45" s="304">
        <v>2</v>
      </c>
      <c r="F45" s="304"/>
      <c r="G45" s="202"/>
      <c r="H45" s="305"/>
      <c r="I45" s="306">
        <v>6</v>
      </c>
      <c r="J45" s="157"/>
      <c r="K45" s="158"/>
      <c r="L45" s="158"/>
      <c r="M45" s="158"/>
      <c r="N45" s="158"/>
      <c r="O45" s="205"/>
      <c r="P45" s="206">
        <f aca="true" t="shared" si="16" ref="P45:U45">C45*J45</f>
        <v>0</v>
      </c>
      <c r="Q45" s="207">
        <f t="shared" si="16"/>
        <v>0</v>
      </c>
      <c r="R45" s="207">
        <f t="shared" si="16"/>
        <v>0</v>
      </c>
      <c r="S45" s="207">
        <f t="shared" si="16"/>
        <v>0</v>
      </c>
      <c r="T45" s="207">
        <f t="shared" si="16"/>
        <v>0</v>
      </c>
      <c r="U45" s="208">
        <f t="shared" si="16"/>
        <v>0</v>
      </c>
      <c r="V45" s="209">
        <f>SUM(P45:U45)</f>
        <v>0</v>
      </c>
      <c r="W45" s="298"/>
      <c r="X45" s="211"/>
      <c r="Y45" s="212"/>
      <c r="Z45" s="212"/>
      <c r="AA45" s="212"/>
      <c r="AB45" s="212"/>
      <c r="AC45" s="213"/>
      <c r="AD45" s="214"/>
    </row>
    <row r="46" spans="1:30" ht="9.75">
      <c r="A46" s="713"/>
      <c r="B46" s="287" t="s">
        <v>148</v>
      </c>
      <c r="C46" s="170"/>
      <c r="D46" s="171"/>
      <c r="E46" s="171"/>
      <c r="F46" s="171"/>
      <c r="G46" s="172"/>
      <c r="H46" s="285"/>
      <c r="I46" s="302"/>
      <c r="J46" s="175"/>
      <c r="K46" s="176"/>
      <c r="L46" s="176"/>
      <c r="M46" s="176"/>
      <c r="N46" s="176"/>
      <c r="O46" s="177"/>
      <c r="P46" s="178"/>
      <c r="Q46" s="179"/>
      <c r="R46" s="179"/>
      <c r="S46" s="179"/>
      <c r="T46" s="179"/>
      <c r="U46" s="180"/>
      <c r="V46" s="181"/>
      <c r="W46" s="268">
        <v>25.73</v>
      </c>
      <c r="X46" s="178">
        <f>$P$45*W46%</f>
        <v>0</v>
      </c>
      <c r="Y46" s="179">
        <f>$Q$45*W46%</f>
        <v>0</v>
      </c>
      <c r="Z46" s="179">
        <f>$R$45*W46%</f>
        <v>0</v>
      </c>
      <c r="AA46" s="179">
        <f>$S$45*W46%</f>
        <v>0</v>
      </c>
      <c r="AB46" s="179">
        <f>$T$45*W46%</f>
        <v>0</v>
      </c>
      <c r="AC46" s="220">
        <f>$U$45*W46%</f>
        <v>0</v>
      </c>
      <c r="AD46" s="221">
        <f>SUM(X46:AC46)</f>
        <v>0</v>
      </c>
    </row>
    <row r="47" spans="1:30" ht="8.25">
      <c r="A47" s="713"/>
      <c r="B47" s="262" t="s">
        <v>288</v>
      </c>
      <c r="C47" s="170"/>
      <c r="D47" s="171"/>
      <c r="E47" s="171"/>
      <c r="F47" s="171"/>
      <c r="G47" s="172"/>
      <c r="H47" s="285"/>
      <c r="I47" s="302"/>
      <c r="J47" s="175"/>
      <c r="K47" s="176"/>
      <c r="L47" s="176"/>
      <c r="M47" s="176"/>
      <c r="N47" s="176"/>
      <c r="O47" s="177"/>
      <c r="P47" s="178"/>
      <c r="Q47" s="179"/>
      <c r="R47" s="179"/>
      <c r="S47" s="179"/>
      <c r="T47" s="179"/>
      <c r="U47" s="180"/>
      <c r="V47" s="181"/>
      <c r="W47" s="268">
        <v>24.17</v>
      </c>
      <c r="X47" s="178">
        <f>$P$45*W47%</f>
        <v>0</v>
      </c>
      <c r="Y47" s="179">
        <f>$Q$45*W47%</f>
        <v>0</v>
      </c>
      <c r="Z47" s="179">
        <f>$R$45*W47%</f>
        <v>0</v>
      </c>
      <c r="AA47" s="179">
        <f>$S$45*W47%</f>
        <v>0</v>
      </c>
      <c r="AB47" s="179">
        <f>$T$45*W47%</f>
        <v>0</v>
      </c>
      <c r="AC47" s="220">
        <f>$U$45*W47%</f>
        <v>0</v>
      </c>
      <c r="AD47" s="224">
        <f>SUM(X47:AC47)</f>
        <v>0</v>
      </c>
    </row>
    <row r="48" spans="1:30" ht="8.25">
      <c r="A48" s="713"/>
      <c r="B48" s="262" t="s">
        <v>289</v>
      </c>
      <c r="C48" s="170"/>
      <c r="D48" s="171"/>
      <c r="E48" s="171"/>
      <c r="F48" s="171"/>
      <c r="G48" s="172"/>
      <c r="H48" s="285"/>
      <c r="I48" s="302"/>
      <c r="J48" s="175"/>
      <c r="K48" s="176"/>
      <c r="L48" s="176"/>
      <c r="M48" s="176"/>
      <c r="N48" s="176"/>
      <c r="O48" s="177"/>
      <c r="P48" s="178"/>
      <c r="Q48" s="179"/>
      <c r="R48" s="179"/>
      <c r="S48" s="179"/>
      <c r="T48" s="179"/>
      <c r="U48" s="180"/>
      <c r="V48" s="181"/>
      <c r="W48" s="263">
        <v>25.7</v>
      </c>
      <c r="X48" s="178">
        <f>$P$45*W48%</f>
        <v>0</v>
      </c>
      <c r="Y48" s="179">
        <f>$Q$45*W48%</f>
        <v>0</v>
      </c>
      <c r="Z48" s="179">
        <f>$R$45*W48%</f>
        <v>0</v>
      </c>
      <c r="AA48" s="179">
        <f>$S$45*W48%</f>
        <v>0</v>
      </c>
      <c r="AB48" s="179">
        <f>$T$45*W48%</f>
        <v>0</v>
      </c>
      <c r="AC48" s="220">
        <f>$U$45*W48%</f>
        <v>0</v>
      </c>
      <c r="AD48" s="224">
        <f>SUM(X48:AC48)</f>
        <v>0</v>
      </c>
    </row>
    <row r="49" spans="1:30" ht="10.5" thickBot="1">
      <c r="A49" s="719"/>
      <c r="B49" s="300" t="s">
        <v>149</v>
      </c>
      <c r="C49" s="299"/>
      <c r="D49" s="307"/>
      <c r="E49" s="307"/>
      <c r="F49" s="307"/>
      <c r="G49" s="228"/>
      <c r="H49" s="229"/>
      <c r="I49" s="308"/>
      <c r="J49" s="231"/>
      <c r="K49" s="232"/>
      <c r="L49" s="232"/>
      <c r="M49" s="232"/>
      <c r="N49" s="232"/>
      <c r="O49" s="233"/>
      <c r="P49" s="234"/>
      <c r="Q49" s="235"/>
      <c r="R49" s="235"/>
      <c r="S49" s="235"/>
      <c r="T49" s="235"/>
      <c r="U49" s="236"/>
      <c r="V49" s="237"/>
      <c r="W49" s="309">
        <v>24.4</v>
      </c>
      <c r="X49" s="234">
        <f>$P$45*W49%</f>
        <v>0</v>
      </c>
      <c r="Y49" s="235">
        <f>$Q$45*W49%</f>
        <v>0</v>
      </c>
      <c r="Z49" s="235">
        <f>$R$45*W49%</f>
        <v>0</v>
      </c>
      <c r="AA49" s="235">
        <f>$S$45*W49%</f>
        <v>0</v>
      </c>
      <c r="AB49" s="235">
        <f>$T$45*W49%</f>
        <v>0</v>
      </c>
      <c r="AC49" s="239">
        <f>$U$45*W49%</f>
        <v>0</v>
      </c>
      <c r="AD49" s="255">
        <f>SUM(X49:AC49)</f>
        <v>0</v>
      </c>
    </row>
    <row r="50" spans="1:30" ht="9.75">
      <c r="A50" s="712">
        <v>11</v>
      </c>
      <c r="B50" s="242" t="s">
        <v>36</v>
      </c>
      <c r="C50" s="241">
        <v>4</v>
      </c>
      <c r="D50" s="243"/>
      <c r="E50" s="153">
        <v>1</v>
      </c>
      <c r="F50" s="243"/>
      <c r="G50" s="154">
        <v>1</v>
      </c>
      <c r="H50" s="155"/>
      <c r="I50" s="310">
        <v>6</v>
      </c>
      <c r="J50" s="157"/>
      <c r="K50" s="158"/>
      <c r="L50" s="158"/>
      <c r="M50" s="158"/>
      <c r="N50" s="158"/>
      <c r="O50" s="159"/>
      <c r="P50" s="160">
        <f aca="true" t="shared" si="17" ref="P50:U50">C50*J50</f>
        <v>0</v>
      </c>
      <c r="Q50" s="161">
        <f t="shared" si="17"/>
        <v>0</v>
      </c>
      <c r="R50" s="161">
        <f t="shared" si="17"/>
        <v>0</v>
      </c>
      <c r="S50" s="161">
        <f t="shared" si="17"/>
        <v>0</v>
      </c>
      <c r="T50" s="161">
        <f t="shared" si="17"/>
        <v>0</v>
      </c>
      <c r="U50" s="162">
        <f t="shared" si="17"/>
        <v>0</v>
      </c>
      <c r="V50" s="163">
        <f>SUM(P50:U50)</f>
        <v>0</v>
      </c>
      <c r="W50" s="245"/>
      <c r="X50" s="165"/>
      <c r="Y50" s="166"/>
      <c r="Z50" s="166"/>
      <c r="AA50" s="166"/>
      <c r="AB50" s="166"/>
      <c r="AC50" s="167"/>
      <c r="AD50" s="168"/>
    </row>
    <row r="51" spans="1:30" ht="8.25">
      <c r="A51" s="713"/>
      <c r="B51" s="262" t="s">
        <v>290</v>
      </c>
      <c r="C51" s="215"/>
      <c r="D51" s="217"/>
      <c r="E51" s="171"/>
      <c r="F51" s="217"/>
      <c r="G51" s="172"/>
      <c r="H51" s="173"/>
      <c r="I51" s="311"/>
      <c r="J51" s="175"/>
      <c r="K51" s="176"/>
      <c r="L51" s="176"/>
      <c r="M51" s="176"/>
      <c r="N51" s="176"/>
      <c r="O51" s="177"/>
      <c r="P51" s="178"/>
      <c r="Q51" s="179"/>
      <c r="R51" s="179"/>
      <c r="S51" s="179"/>
      <c r="T51" s="179"/>
      <c r="U51" s="180"/>
      <c r="V51" s="181"/>
      <c r="W51" s="268">
        <v>37.33</v>
      </c>
      <c r="X51" s="178">
        <f>$P$50*W51%</f>
        <v>0</v>
      </c>
      <c r="Y51" s="179">
        <f>$Q$50*W51%</f>
        <v>0</v>
      </c>
      <c r="Z51" s="179">
        <f>$R$50*W51%</f>
        <v>0</v>
      </c>
      <c r="AA51" s="179">
        <f>$S$50*W51%</f>
        <v>0</v>
      </c>
      <c r="AB51" s="179">
        <f>$T$50*W51%</f>
        <v>0</v>
      </c>
      <c r="AC51" s="220">
        <f>$U$50*W51%</f>
        <v>0</v>
      </c>
      <c r="AD51" s="224">
        <f>SUM(X51:AC51)</f>
        <v>0</v>
      </c>
    </row>
    <row r="52" spans="1:30" ht="9.75">
      <c r="A52" s="713"/>
      <c r="B52" s="287" t="s">
        <v>150</v>
      </c>
      <c r="C52" s="215"/>
      <c r="D52" s="217"/>
      <c r="E52" s="171"/>
      <c r="F52" s="217"/>
      <c r="G52" s="172"/>
      <c r="H52" s="173"/>
      <c r="I52" s="311"/>
      <c r="J52" s="175"/>
      <c r="K52" s="176"/>
      <c r="L52" s="176"/>
      <c r="M52" s="176"/>
      <c r="N52" s="176"/>
      <c r="O52" s="177"/>
      <c r="P52" s="178"/>
      <c r="Q52" s="179"/>
      <c r="R52" s="179"/>
      <c r="S52" s="179"/>
      <c r="T52" s="179"/>
      <c r="U52" s="180"/>
      <c r="V52" s="181"/>
      <c r="W52" s="268">
        <v>12.45</v>
      </c>
      <c r="X52" s="178">
        <f>$P$50*W52%</f>
        <v>0</v>
      </c>
      <c r="Y52" s="179">
        <f>$Q$50*W52%</f>
        <v>0</v>
      </c>
      <c r="Z52" s="179">
        <f>$R$50*W52%</f>
        <v>0</v>
      </c>
      <c r="AA52" s="179">
        <f>$S$50*W52%</f>
        <v>0</v>
      </c>
      <c r="AB52" s="179">
        <f>$T$50*W52%</f>
        <v>0</v>
      </c>
      <c r="AC52" s="220">
        <f>$U$50*W52%</f>
        <v>0</v>
      </c>
      <c r="AD52" s="221">
        <f>SUM(X52:AC52)</f>
        <v>0</v>
      </c>
    </row>
    <row r="53" spans="1:30" ht="10.5" thickBot="1">
      <c r="A53" s="714"/>
      <c r="B53" s="288" t="s">
        <v>151</v>
      </c>
      <c r="C53" s="250"/>
      <c r="D53" s="251"/>
      <c r="E53" s="186"/>
      <c r="F53" s="251"/>
      <c r="G53" s="187"/>
      <c r="H53" s="188"/>
      <c r="I53" s="312"/>
      <c r="J53" s="190"/>
      <c r="K53" s="191"/>
      <c r="L53" s="191"/>
      <c r="M53" s="191"/>
      <c r="N53" s="191"/>
      <c r="O53" s="192"/>
      <c r="P53" s="193"/>
      <c r="Q53" s="194"/>
      <c r="R53" s="194"/>
      <c r="S53" s="194"/>
      <c r="T53" s="194"/>
      <c r="U53" s="195"/>
      <c r="V53" s="196"/>
      <c r="W53" s="295">
        <v>50.22</v>
      </c>
      <c r="X53" s="193">
        <f>$P$50*W53%</f>
        <v>0</v>
      </c>
      <c r="Y53" s="194">
        <f>$Q$50*W53%</f>
        <v>0</v>
      </c>
      <c r="Z53" s="194">
        <f>$R$50*W53%</f>
        <v>0</v>
      </c>
      <c r="AA53" s="194">
        <f>$S$50*W53%</f>
        <v>0</v>
      </c>
      <c r="AB53" s="194">
        <f>$T$50*W53%</f>
        <v>0</v>
      </c>
      <c r="AC53" s="254">
        <f>$U$50*W53%</f>
        <v>0</v>
      </c>
      <c r="AD53" s="255">
        <f>SUM(X53:AC53)</f>
        <v>0</v>
      </c>
    </row>
    <row r="54" spans="1:30" ht="9.75">
      <c r="A54" s="707">
        <v>12</v>
      </c>
      <c r="B54" s="297" t="s">
        <v>25</v>
      </c>
      <c r="C54" s="199">
        <v>3</v>
      </c>
      <c r="D54" s="201"/>
      <c r="E54" s="304">
        <v>1</v>
      </c>
      <c r="F54" s="201"/>
      <c r="G54" s="202">
        <v>1</v>
      </c>
      <c r="H54" s="203"/>
      <c r="I54" s="204">
        <v>5</v>
      </c>
      <c r="J54" s="157"/>
      <c r="K54" s="158"/>
      <c r="L54" s="158"/>
      <c r="M54" s="158"/>
      <c r="N54" s="158"/>
      <c r="O54" s="205"/>
      <c r="P54" s="206">
        <f aca="true" t="shared" si="18" ref="P54:U54">C54*J54</f>
        <v>0</v>
      </c>
      <c r="Q54" s="207">
        <f t="shared" si="18"/>
        <v>0</v>
      </c>
      <c r="R54" s="207">
        <f t="shared" si="18"/>
        <v>0</v>
      </c>
      <c r="S54" s="207">
        <f t="shared" si="18"/>
        <v>0</v>
      </c>
      <c r="T54" s="207">
        <f t="shared" si="18"/>
        <v>0</v>
      </c>
      <c r="U54" s="208">
        <f t="shared" si="18"/>
        <v>0</v>
      </c>
      <c r="V54" s="209">
        <f>SUM(P54:U54)</f>
        <v>0</v>
      </c>
      <c r="W54" s="298"/>
      <c r="X54" s="211"/>
      <c r="Y54" s="212"/>
      <c r="Z54" s="212"/>
      <c r="AA54" s="212"/>
      <c r="AB54" s="212"/>
      <c r="AC54" s="213"/>
      <c r="AD54" s="168"/>
    </row>
    <row r="55" spans="1:30" ht="9.75">
      <c r="A55" s="708"/>
      <c r="B55" s="262" t="s">
        <v>291</v>
      </c>
      <c r="C55" s="215"/>
      <c r="D55" s="217"/>
      <c r="E55" s="171"/>
      <c r="F55" s="217"/>
      <c r="G55" s="172"/>
      <c r="H55" s="173"/>
      <c r="I55" s="218"/>
      <c r="J55" s="175"/>
      <c r="K55" s="176"/>
      <c r="L55" s="176"/>
      <c r="M55" s="176"/>
      <c r="N55" s="176"/>
      <c r="O55" s="177"/>
      <c r="P55" s="178"/>
      <c r="Q55" s="179"/>
      <c r="R55" s="179"/>
      <c r="S55" s="179"/>
      <c r="T55" s="179"/>
      <c r="U55" s="180"/>
      <c r="V55" s="181"/>
      <c r="W55" s="247">
        <v>45.09</v>
      </c>
      <c r="X55" s="178">
        <f>$P$54*W55%</f>
        <v>0</v>
      </c>
      <c r="Y55" s="179">
        <f>$Q$54*W55%</f>
        <v>0</v>
      </c>
      <c r="Z55" s="179">
        <f>$R$54*W55%</f>
        <v>0</v>
      </c>
      <c r="AA55" s="179">
        <f>$S$54*W55%</f>
        <v>0</v>
      </c>
      <c r="AB55" s="179">
        <f>$T$54*W55%</f>
        <v>0</v>
      </c>
      <c r="AC55" s="220">
        <f>$U$54*W55%</f>
        <v>0</v>
      </c>
      <c r="AD55" s="224">
        <f>SUM(X55:AC55)</f>
        <v>0</v>
      </c>
    </row>
    <row r="56" spans="1:30" ht="10.5" thickBot="1">
      <c r="A56" s="709"/>
      <c r="B56" s="300" t="s">
        <v>292</v>
      </c>
      <c r="C56" s="225"/>
      <c r="D56" s="227"/>
      <c r="E56" s="307"/>
      <c r="F56" s="227"/>
      <c r="G56" s="228"/>
      <c r="H56" s="229"/>
      <c r="I56" s="230"/>
      <c r="J56" s="231"/>
      <c r="K56" s="232"/>
      <c r="L56" s="232"/>
      <c r="M56" s="232"/>
      <c r="N56" s="232"/>
      <c r="O56" s="233"/>
      <c r="P56" s="234"/>
      <c r="Q56" s="235"/>
      <c r="R56" s="235"/>
      <c r="S56" s="235"/>
      <c r="T56" s="235"/>
      <c r="U56" s="236"/>
      <c r="V56" s="237"/>
      <c r="W56" s="259">
        <v>54.91</v>
      </c>
      <c r="X56" s="234">
        <f>$P$54*W56%</f>
        <v>0</v>
      </c>
      <c r="Y56" s="235">
        <f>$Q$54*W56%</f>
        <v>0</v>
      </c>
      <c r="Z56" s="235">
        <f>$R$54*W56%</f>
        <v>0</v>
      </c>
      <c r="AA56" s="235">
        <f>$S$54*W56%</f>
        <v>0</v>
      </c>
      <c r="AB56" s="235">
        <f>$T$54*W56%</f>
        <v>0</v>
      </c>
      <c r="AC56" s="239">
        <f>$U$54*W56%</f>
        <v>0</v>
      </c>
      <c r="AD56" s="240">
        <f>SUM(X56:AC56)</f>
        <v>0</v>
      </c>
    </row>
    <row r="57" spans="1:30" ht="9.75">
      <c r="A57" s="712">
        <v>13</v>
      </c>
      <c r="B57" s="272" t="s">
        <v>37</v>
      </c>
      <c r="C57" s="152">
        <v>2</v>
      </c>
      <c r="D57" s="153"/>
      <c r="E57" s="153"/>
      <c r="F57" s="153"/>
      <c r="G57" s="276"/>
      <c r="H57" s="277"/>
      <c r="I57" s="156">
        <v>2</v>
      </c>
      <c r="J57" s="157"/>
      <c r="K57" s="158"/>
      <c r="L57" s="158"/>
      <c r="M57" s="158"/>
      <c r="N57" s="158"/>
      <c r="O57" s="159"/>
      <c r="P57" s="160">
        <f aca="true" t="shared" si="19" ref="P57:U57">C57*J57</f>
        <v>0</v>
      </c>
      <c r="Q57" s="161">
        <f t="shared" si="19"/>
        <v>0</v>
      </c>
      <c r="R57" s="161">
        <f t="shared" si="19"/>
        <v>0</v>
      </c>
      <c r="S57" s="161">
        <f t="shared" si="19"/>
        <v>0</v>
      </c>
      <c r="T57" s="161">
        <f t="shared" si="19"/>
        <v>0</v>
      </c>
      <c r="U57" s="162">
        <f t="shared" si="19"/>
        <v>0</v>
      </c>
      <c r="V57" s="260">
        <f>SUM(P57:U57)</f>
        <v>0</v>
      </c>
      <c r="W57" s="261"/>
      <c r="X57" s="165"/>
      <c r="Y57" s="166"/>
      <c r="Z57" s="166"/>
      <c r="AA57" s="166"/>
      <c r="AB57" s="166"/>
      <c r="AC57" s="167"/>
      <c r="AD57" s="168"/>
    </row>
    <row r="58" spans="1:30" ht="9.75">
      <c r="A58" s="713"/>
      <c r="B58" s="313" t="s">
        <v>293</v>
      </c>
      <c r="C58" s="170"/>
      <c r="D58" s="171"/>
      <c r="E58" s="171"/>
      <c r="F58" s="171"/>
      <c r="G58" s="314"/>
      <c r="H58" s="315"/>
      <c r="I58" s="174"/>
      <c r="J58" s="175"/>
      <c r="K58" s="176"/>
      <c r="L58" s="176"/>
      <c r="M58" s="176"/>
      <c r="N58" s="176"/>
      <c r="O58" s="177"/>
      <c r="P58" s="178"/>
      <c r="Q58" s="179"/>
      <c r="R58" s="179"/>
      <c r="S58" s="179"/>
      <c r="T58" s="179"/>
      <c r="U58" s="180"/>
      <c r="V58" s="181"/>
      <c r="W58" s="268">
        <v>10.17</v>
      </c>
      <c r="X58" s="178">
        <f>$P$57*W58%</f>
        <v>0</v>
      </c>
      <c r="Y58" s="179">
        <f>$Q$57*W58%</f>
        <v>0</v>
      </c>
      <c r="Z58" s="179">
        <f>$R$57*W58%</f>
        <v>0</v>
      </c>
      <c r="AA58" s="179">
        <f>$S$57*W58%</f>
        <v>0</v>
      </c>
      <c r="AB58" s="179">
        <f>$T$57*W58%</f>
        <v>0</v>
      </c>
      <c r="AC58" s="220">
        <f>$U$57*W58%</f>
        <v>0</v>
      </c>
      <c r="AD58" s="224">
        <f>SUM(X58:AC58)</f>
        <v>0</v>
      </c>
    </row>
    <row r="59" spans="1:30" ht="9.75">
      <c r="A59" s="713"/>
      <c r="B59" s="313" t="s">
        <v>294</v>
      </c>
      <c r="C59" s="170"/>
      <c r="D59" s="171"/>
      <c r="E59" s="171"/>
      <c r="F59" s="171"/>
      <c r="G59" s="172"/>
      <c r="H59" s="285"/>
      <c r="I59" s="174"/>
      <c r="J59" s="175"/>
      <c r="K59" s="176"/>
      <c r="L59" s="176"/>
      <c r="M59" s="176"/>
      <c r="N59" s="176"/>
      <c r="O59" s="177"/>
      <c r="P59" s="178"/>
      <c r="Q59" s="179"/>
      <c r="R59" s="179"/>
      <c r="S59" s="179"/>
      <c r="T59" s="179"/>
      <c r="U59" s="180"/>
      <c r="V59" s="181"/>
      <c r="W59" s="268">
        <v>9.59</v>
      </c>
      <c r="X59" s="178">
        <f>$P$57*W59%</f>
        <v>0</v>
      </c>
      <c r="Y59" s="179">
        <f>$Q$57*W59%</f>
        <v>0</v>
      </c>
      <c r="Z59" s="179">
        <f>$R$57*W59%</f>
        <v>0</v>
      </c>
      <c r="AA59" s="179">
        <f>$S$57*W59%</f>
        <v>0</v>
      </c>
      <c r="AB59" s="179">
        <f>$T$57*W59%</f>
        <v>0</v>
      </c>
      <c r="AC59" s="220">
        <f>$U$57*W59%</f>
        <v>0</v>
      </c>
      <c r="AD59" s="224">
        <f>SUM(X59:AC59)</f>
        <v>0</v>
      </c>
    </row>
    <row r="60" spans="1:30" ht="10.5" thickBot="1">
      <c r="A60" s="714"/>
      <c r="B60" s="264" t="s">
        <v>154</v>
      </c>
      <c r="C60" s="185"/>
      <c r="D60" s="186"/>
      <c r="E60" s="186"/>
      <c r="F60" s="186"/>
      <c r="G60" s="187"/>
      <c r="H60" s="293"/>
      <c r="I60" s="189"/>
      <c r="J60" s="190"/>
      <c r="K60" s="191"/>
      <c r="L60" s="191"/>
      <c r="M60" s="191"/>
      <c r="N60" s="191"/>
      <c r="O60" s="192"/>
      <c r="P60" s="193"/>
      <c r="Q60" s="194"/>
      <c r="R60" s="194"/>
      <c r="S60" s="194"/>
      <c r="T60" s="194"/>
      <c r="U60" s="195"/>
      <c r="V60" s="196"/>
      <c r="W60" s="295">
        <v>80.24</v>
      </c>
      <c r="X60" s="193">
        <f>$P$57*W60%</f>
        <v>0</v>
      </c>
      <c r="Y60" s="194">
        <f>$Q$57*W60%</f>
        <v>0</v>
      </c>
      <c r="Z60" s="194">
        <f>$R$57*W60%</f>
        <v>0</v>
      </c>
      <c r="AA60" s="194">
        <f>$S$57*W60%</f>
        <v>0</v>
      </c>
      <c r="AB60" s="194">
        <f>$T$57*W60%</f>
        <v>0</v>
      </c>
      <c r="AC60" s="254">
        <f>$U$57*W60%</f>
        <v>0</v>
      </c>
      <c r="AD60" s="255">
        <f>SUM(X60:AC60)</f>
        <v>0</v>
      </c>
    </row>
    <row r="61" spans="1:30" ht="9.75">
      <c r="A61" s="712">
        <v>14</v>
      </c>
      <c r="B61" s="316" t="s">
        <v>38</v>
      </c>
      <c r="C61" s="241">
        <v>4</v>
      </c>
      <c r="D61" s="243"/>
      <c r="E61" s="243">
        <v>1</v>
      </c>
      <c r="F61" s="243"/>
      <c r="G61" s="154">
        <v>1</v>
      </c>
      <c r="H61" s="155"/>
      <c r="I61" s="244">
        <v>6</v>
      </c>
      <c r="J61" s="157"/>
      <c r="K61" s="158"/>
      <c r="L61" s="158"/>
      <c r="M61" s="158"/>
      <c r="N61" s="158"/>
      <c r="O61" s="159"/>
      <c r="P61" s="160">
        <f aca="true" t="shared" si="20" ref="P61:U61">C61*J61</f>
        <v>0</v>
      </c>
      <c r="Q61" s="161">
        <f t="shared" si="20"/>
        <v>0</v>
      </c>
      <c r="R61" s="161">
        <f t="shared" si="20"/>
        <v>0</v>
      </c>
      <c r="S61" s="161">
        <f t="shared" si="20"/>
        <v>0</v>
      </c>
      <c r="T61" s="161">
        <f t="shared" si="20"/>
        <v>0</v>
      </c>
      <c r="U61" s="162">
        <f t="shared" si="20"/>
        <v>0</v>
      </c>
      <c r="V61" s="163">
        <f>SUM(P61:U61)</f>
        <v>0</v>
      </c>
      <c r="W61" s="279"/>
      <c r="X61" s="165"/>
      <c r="Y61" s="166"/>
      <c r="Z61" s="166"/>
      <c r="AA61" s="166"/>
      <c r="AB61" s="166"/>
      <c r="AC61" s="167"/>
      <c r="AD61" s="168"/>
    </row>
    <row r="62" spans="1:30" ht="9.75">
      <c r="A62" s="713"/>
      <c r="B62" s="287" t="s">
        <v>152</v>
      </c>
      <c r="C62" s="215"/>
      <c r="D62" s="217"/>
      <c r="E62" s="217"/>
      <c r="F62" s="217"/>
      <c r="G62" s="172"/>
      <c r="H62" s="173"/>
      <c r="I62" s="218"/>
      <c r="J62" s="175"/>
      <c r="K62" s="176"/>
      <c r="L62" s="176"/>
      <c r="M62" s="176"/>
      <c r="N62" s="176"/>
      <c r="O62" s="177"/>
      <c r="P62" s="178"/>
      <c r="Q62" s="179"/>
      <c r="R62" s="179"/>
      <c r="S62" s="179"/>
      <c r="T62" s="179"/>
      <c r="U62" s="180"/>
      <c r="V62" s="181"/>
      <c r="W62" s="268">
        <v>68.44</v>
      </c>
      <c r="X62" s="178">
        <f>$P$61*W62%</f>
        <v>0</v>
      </c>
      <c r="Y62" s="179">
        <f>$Q$61*W62%</f>
        <v>0</v>
      </c>
      <c r="Z62" s="179">
        <f>$R$61*W62%</f>
        <v>0</v>
      </c>
      <c r="AA62" s="179">
        <f>$S$61*W62%</f>
        <v>0</v>
      </c>
      <c r="AB62" s="179">
        <f>$T$61*W62%</f>
        <v>0</v>
      </c>
      <c r="AC62" s="220">
        <f>$U$61*W62%</f>
        <v>0</v>
      </c>
      <c r="AD62" s="221">
        <f>SUM(X62:AC62)</f>
        <v>0</v>
      </c>
    </row>
    <row r="63" spans="1:30" ht="9.75">
      <c r="A63" s="713"/>
      <c r="B63" s="313" t="s">
        <v>295</v>
      </c>
      <c r="C63" s="215"/>
      <c r="D63" s="217"/>
      <c r="E63" s="217"/>
      <c r="F63" s="217"/>
      <c r="G63" s="172"/>
      <c r="H63" s="173"/>
      <c r="I63" s="218"/>
      <c r="J63" s="175"/>
      <c r="K63" s="176"/>
      <c r="L63" s="176"/>
      <c r="M63" s="176"/>
      <c r="N63" s="176"/>
      <c r="O63" s="177"/>
      <c r="P63" s="178"/>
      <c r="Q63" s="179"/>
      <c r="R63" s="179"/>
      <c r="S63" s="179"/>
      <c r="T63" s="179"/>
      <c r="U63" s="180"/>
      <c r="V63" s="181"/>
      <c r="W63" s="268">
        <v>11.72</v>
      </c>
      <c r="X63" s="178">
        <f>$P$61*W63%</f>
        <v>0</v>
      </c>
      <c r="Y63" s="179">
        <f>$Q$61*W63%</f>
        <v>0</v>
      </c>
      <c r="Z63" s="179">
        <f>$R$61*W63%</f>
        <v>0</v>
      </c>
      <c r="AA63" s="179">
        <f>$S$61*W63%</f>
        <v>0</v>
      </c>
      <c r="AB63" s="179">
        <f>$T$61*W63%</f>
        <v>0</v>
      </c>
      <c r="AC63" s="220">
        <f>$U$61*W63%</f>
        <v>0</v>
      </c>
      <c r="AD63" s="224">
        <f>SUM(X63:AC63)</f>
        <v>0</v>
      </c>
    </row>
    <row r="64" spans="1:30" ht="10.5" thickBot="1">
      <c r="A64" s="714"/>
      <c r="B64" s="317" t="s">
        <v>296</v>
      </c>
      <c r="C64" s="250"/>
      <c r="D64" s="251"/>
      <c r="E64" s="251"/>
      <c r="F64" s="251"/>
      <c r="G64" s="187"/>
      <c r="H64" s="188"/>
      <c r="I64" s="252"/>
      <c r="J64" s="190"/>
      <c r="K64" s="191"/>
      <c r="L64" s="191"/>
      <c r="M64" s="191"/>
      <c r="N64" s="191"/>
      <c r="O64" s="192"/>
      <c r="P64" s="193"/>
      <c r="Q64" s="194"/>
      <c r="R64" s="194"/>
      <c r="S64" s="194"/>
      <c r="T64" s="194"/>
      <c r="U64" s="195"/>
      <c r="V64" s="196"/>
      <c r="W64" s="295">
        <v>19.84</v>
      </c>
      <c r="X64" s="193">
        <f>$P$61*W64%</f>
        <v>0</v>
      </c>
      <c r="Y64" s="194">
        <f>$Q$61*W64%</f>
        <v>0</v>
      </c>
      <c r="Z64" s="194">
        <f>$R$61*W64%</f>
        <v>0</v>
      </c>
      <c r="AA64" s="194">
        <f>$S$61*W64%</f>
        <v>0</v>
      </c>
      <c r="AB64" s="194">
        <f>$T$61*W64%</f>
        <v>0</v>
      </c>
      <c r="AC64" s="254">
        <f>$U$61*W64%</f>
        <v>0</v>
      </c>
      <c r="AD64" s="318">
        <f>SUM(X64:AC64)</f>
        <v>0</v>
      </c>
    </row>
    <row r="65" spans="1:30" ht="9.75">
      <c r="A65" s="707">
        <v>15</v>
      </c>
      <c r="B65" s="319" t="s">
        <v>8</v>
      </c>
      <c r="C65" s="199">
        <v>4</v>
      </c>
      <c r="D65" s="201"/>
      <c r="E65" s="201"/>
      <c r="F65" s="201"/>
      <c r="G65" s="202">
        <v>1</v>
      </c>
      <c r="H65" s="203"/>
      <c r="I65" s="320">
        <v>5</v>
      </c>
      <c r="J65" s="157"/>
      <c r="K65" s="158"/>
      <c r="L65" s="158"/>
      <c r="M65" s="158"/>
      <c r="N65" s="158"/>
      <c r="O65" s="205"/>
      <c r="P65" s="206">
        <f aca="true" t="shared" si="21" ref="P65:U65">C65*J65</f>
        <v>0</v>
      </c>
      <c r="Q65" s="207">
        <f t="shared" si="21"/>
        <v>0</v>
      </c>
      <c r="R65" s="207">
        <f t="shared" si="21"/>
        <v>0</v>
      </c>
      <c r="S65" s="207">
        <f t="shared" si="21"/>
        <v>0</v>
      </c>
      <c r="T65" s="207">
        <f t="shared" si="21"/>
        <v>0</v>
      </c>
      <c r="U65" s="208">
        <f t="shared" si="21"/>
        <v>0</v>
      </c>
      <c r="V65" s="209">
        <f>SUM(P65:U65)</f>
        <v>0</v>
      </c>
      <c r="W65" s="298"/>
      <c r="X65" s="211"/>
      <c r="Y65" s="212"/>
      <c r="Z65" s="212"/>
      <c r="AA65" s="212"/>
      <c r="AB65" s="212"/>
      <c r="AC65" s="213"/>
      <c r="AD65" s="214"/>
    </row>
    <row r="66" spans="1:30" ht="8.25">
      <c r="A66" s="708"/>
      <c r="B66" s="248" t="s">
        <v>297</v>
      </c>
      <c r="C66" s="215"/>
      <c r="D66" s="217"/>
      <c r="E66" s="217"/>
      <c r="F66" s="217"/>
      <c r="G66" s="172"/>
      <c r="H66" s="173"/>
      <c r="I66" s="311"/>
      <c r="J66" s="175"/>
      <c r="K66" s="176"/>
      <c r="L66" s="176"/>
      <c r="M66" s="176"/>
      <c r="N66" s="176"/>
      <c r="O66" s="177"/>
      <c r="P66" s="178"/>
      <c r="Q66" s="179"/>
      <c r="R66" s="179"/>
      <c r="S66" s="179"/>
      <c r="T66" s="179"/>
      <c r="U66" s="180"/>
      <c r="V66" s="181"/>
      <c r="W66" s="268">
        <v>14.18</v>
      </c>
      <c r="X66" s="178">
        <f aca="true" t="shared" si="22" ref="X66:X71">$P$65*W66%</f>
        <v>0</v>
      </c>
      <c r="Y66" s="179">
        <f aca="true" t="shared" si="23" ref="Y66:Y71">$Q$65*W66%</f>
        <v>0</v>
      </c>
      <c r="Z66" s="179">
        <f aca="true" t="shared" si="24" ref="Z66:Z71">$R$65*W66%</f>
        <v>0</v>
      </c>
      <c r="AA66" s="179">
        <f aca="true" t="shared" si="25" ref="AA66:AA71">$S$65*W66%</f>
        <v>0</v>
      </c>
      <c r="AB66" s="179">
        <f aca="true" t="shared" si="26" ref="AB66:AB71">$T$65*W66%</f>
        <v>0</v>
      </c>
      <c r="AC66" s="220">
        <f aca="true" t="shared" si="27" ref="AC66:AC71">$U$65*W66%</f>
        <v>0</v>
      </c>
      <c r="AD66" s="321">
        <f aca="true" t="shared" si="28" ref="AD66:AD72">SUM(X66:AC66)</f>
        <v>0</v>
      </c>
    </row>
    <row r="67" spans="1:30" ht="8.25">
      <c r="A67" s="708"/>
      <c r="B67" s="248" t="s">
        <v>298</v>
      </c>
      <c r="C67" s="215"/>
      <c r="D67" s="217"/>
      <c r="E67" s="217"/>
      <c r="F67" s="217"/>
      <c r="G67" s="172"/>
      <c r="H67" s="173"/>
      <c r="I67" s="311"/>
      <c r="J67" s="175"/>
      <c r="K67" s="176"/>
      <c r="L67" s="176"/>
      <c r="M67" s="176"/>
      <c r="N67" s="176"/>
      <c r="O67" s="177"/>
      <c r="P67" s="178"/>
      <c r="Q67" s="179"/>
      <c r="R67" s="179"/>
      <c r="S67" s="179"/>
      <c r="T67" s="179"/>
      <c r="U67" s="180"/>
      <c r="V67" s="181"/>
      <c r="W67" s="268">
        <v>19.98</v>
      </c>
      <c r="X67" s="178">
        <f t="shared" si="22"/>
        <v>0</v>
      </c>
      <c r="Y67" s="179">
        <f t="shared" si="23"/>
        <v>0</v>
      </c>
      <c r="Z67" s="179">
        <f t="shared" si="24"/>
        <v>0</v>
      </c>
      <c r="AA67" s="179">
        <f t="shared" si="25"/>
        <v>0</v>
      </c>
      <c r="AB67" s="179">
        <f t="shared" si="26"/>
        <v>0</v>
      </c>
      <c r="AC67" s="220">
        <f t="shared" si="27"/>
        <v>0</v>
      </c>
      <c r="AD67" s="224">
        <f t="shared" si="28"/>
        <v>0</v>
      </c>
    </row>
    <row r="68" spans="1:30" ht="8.25">
      <c r="A68" s="708"/>
      <c r="B68" s="248" t="s">
        <v>299</v>
      </c>
      <c r="C68" s="215"/>
      <c r="D68" s="217"/>
      <c r="E68" s="217"/>
      <c r="F68" s="217"/>
      <c r="G68" s="172"/>
      <c r="H68" s="173"/>
      <c r="I68" s="311"/>
      <c r="J68" s="175"/>
      <c r="K68" s="176"/>
      <c r="L68" s="176"/>
      <c r="M68" s="176"/>
      <c r="N68" s="176"/>
      <c r="O68" s="177"/>
      <c r="P68" s="178"/>
      <c r="Q68" s="179"/>
      <c r="R68" s="179"/>
      <c r="S68" s="179"/>
      <c r="T68" s="179"/>
      <c r="U68" s="180"/>
      <c r="V68" s="181"/>
      <c r="W68" s="268">
        <v>20.41</v>
      </c>
      <c r="X68" s="178">
        <f t="shared" si="22"/>
        <v>0</v>
      </c>
      <c r="Y68" s="179">
        <f t="shared" si="23"/>
        <v>0</v>
      </c>
      <c r="Z68" s="179">
        <f t="shared" si="24"/>
        <v>0</v>
      </c>
      <c r="AA68" s="179">
        <f t="shared" si="25"/>
        <v>0</v>
      </c>
      <c r="AB68" s="179">
        <f t="shared" si="26"/>
        <v>0</v>
      </c>
      <c r="AC68" s="220">
        <f t="shared" si="27"/>
        <v>0</v>
      </c>
      <c r="AD68" s="224">
        <f t="shared" si="28"/>
        <v>0</v>
      </c>
    </row>
    <row r="69" spans="1:30" ht="8.25">
      <c r="A69" s="708"/>
      <c r="B69" s="248" t="s">
        <v>300</v>
      </c>
      <c r="C69" s="215"/>
      <c r="D69" s="217"/>
      <c r="E69" s="217"/>
      <c r="F69" s="217"/>
      <c r="G69" s="172"/>
      <c r="H69" s="173"/>
      <c r="I69" s="311"/>
      <c r="J69" s="175"/>
      <c r="K69" s="176"/>
      <c r="L69" s="176"/>
      <c r="M69" s="176"/>
      <c r="N69" s="176"/>
      <c r="O69" s="177"/>
      <c r="P69" s="178"/>
      <c r="Q69" s="179"/>
      <c r="R69" s="179"/>
      <c r="S69" s="179"/>
      <c r="T69" s="179"/>
      <c r="U69" s="180"/>
      <c r="V69" s="181"/>
      <c r="W69" s="263">
        <v>12.2</v>
      </c>
      <c r="X69" s="178">
        <f t="shared" si="22"/>
        <v>0</v>
      </c>
      <c r="Y69" s="179">
        <f t="shared" si="23"/>
        <v>0</v>
      </c>
      <c r="Z69" s="179">
        <f t="shared" si="24"/>
        <v>0</v>
      </c>
      <c r="AA69" s="179">
        <f t="shared" si="25"/>
        <v>0</v>
      </c>
      <c r="AB69" s="179">
        <f t="shared" si="26"/>
        <v>0</v>
      </c>
      <c r="AC69" s="220">
        <f t="shared" si="27"/>
        <v>0</v>
      </c>
      <c r="AD69" s="224">
        <f t="shared" si="28"/>
        <v>0</v>
      </c>
    </row>
    <row r="70" spans="1:30" ht="8.25">
      <c r="A70" s="708"/>
      <c r="B70" s="248" t="s">
        <v>301</v>
      </c>
      <c r="C70" s="215"/>
      <c r="D70" s="217"/>
      <c r="E70" s="217"/>
      <c r="F70" s="217"/>
      <c r="G70" s="172"/>
      <c r="H70" s="173"/>
      <c r="I70" s="311"/>
      <c r="J70" s="175"/>
      <c r="K70" s="176"/>
      <c r="L70" s="176"/>
      <c r="M70" s="176"/>
      <c r="N70" s="176"/>
      <c r="O70" s="177"/>
      <c r="P70" s="178"/>
      <c r="Q70" s="179"/>
      <c r="R70" s="179"/>
      <c r="S70" s="179"/>
      <c r="T70" s="179"/>
      <c r="U70" s="180"/>
      <c r="V70" s="181"/>
      <c r="W70" s="268">
        <v>15.09</v>
      </c>
      <c r="X70" s="178">
        <f t="shared" si="22"/>
        <v>0</v>
      </c>
      <c r="Y70" s="179">
        <f t="shared" si="23"/>
        <v>0</v>
      </c>
      <c r="Z70" s="179">
        <f t="shared" si="24"/>
        <v>0</v>
      </c>
      <c r="AA70" s="179">
        <f t="shared" si="25"/>
        <v>0</v>
      </c>
      <c r="AB70" s="179">
        <f t="shared" si="26"/>
        <v>0</v>
      </c>
      <c r="AC70" s="220">
        <f t="shared" si="27"/>
        <v>0</v>
      </c>
      <c r="AD70" s="224">
        <f t="shared" si="28"/>
        <v>0</v>
      </c>
    </row>
    <row r="71" spans="1:30" ht="9" thickBot="1">
      <c r="A71" s="709"/>
      <c r="B71" s="258" t="s">
        <v>153</v>
      </c>
      <c r="C71" s="225"/>
      <c r="D71" s="227"/>
      <c r="E71" s="227"/>
      <c r="F71" s="227"/>
      <c r="G71" s="228"/>
      <c r="H71" s="229"/>
      <c r="I71" s="322"/>
      <c r="J71" s="231"/>
      <c r="K71" s="232"/>
      <c r="L71" s="232"/>
      <c r="M71" s="232"/>
      <c r="N71" s="232"/>
      <c r="O71" s="233"/>
      <c r="P71" s="234"/>
      <c r="Q71" s="235"/>
      <c r="R71" s="235"/>
      <c r="S71" s="235"/>
      <c r="T71" s="235"/>
      <c r="U71" s="236"/>
      <c r="V71" s="237"/>
      <c r="W71" s="269">
        <v>18.14</v>
      </c>
      <c r="X71" s="234">
        <f t="shared" si="22"/>
        <v>0</v>
      </c>
      <c r="Y71" s="235">
        <f t="shared" si="23"/>
        <v>0</v>
      </c>
      <c r="Z71" s="235">
        <f t="shared" si="24"/>
        <v>0</v>
      </c>
      <c r="AA71" s="235">
        <f t="shared" si="25"/>
        <v>0</v>
      </c>
      <c r="AB71" s="235">
        <f t="shared" si="26"/>
        <v>0</v>
      </c>
      <c r="AC71" s="239">
        <f t="shared" si="27"/>
        <v>0</v>
      </c>
      <c r="AD71" s="323">
        <f t="shared" si="28"/>
        <v>0</v>
      </c>
    </row>
    <row r="72" spans="1:30" ht="27" customHeight="1" thickBot="1">
      <c r="A72" s="710" t="s">
        <v>86</v>
      </c>
      <c r="B72" s="711"/>
      <c r="C72" s="325">
        <f aca="true" t="shared" si="29" ref="C72:I72">SUM(C7:C71)</f>
        <v>53</v>
      </c>
      <c r="D72" s="326">
        <f t="shared" si="29"/>
        <v>0</v>
      </c>
      <c r="E72" s="326">
        <f t="shared" si="29"/>
        <v>17</v>
      </c>
      <c r="F72" s="326">
        <f t="shared" si="29"/>
        <v>0</v>
      </c>
      <c r="G72" s="326">
        <f t="shared" si="29"/>
        <v>11</v>
      </c>
      <c r="H72" s="327">
        <f t="shared" si="29"/>
        <v>0</v>
      </c>
      <c r="I72" s="324">
        <f t="shared" si="29"/>
        <v>81</v>
      </c>
      <c r="J72" s="328"/>
      <c r="K72" s="329"/>
      <c r="L72" s="329"/>
      <c r="M72" s="329"/>
      <c r="N72" s="329"/>
      <c r="O72" s="330"/>
      <c r="P72" s="331">
        <f aca="true" t="shared" si="30" ref="P72:V72">SUM(P7:P71)</f>
        <v>0</v>
      </c>
      <c r="Q72" s="332">
        <f t="shared" si="30"/>
        <v>0</v>
      </c>
      <c r="R72" s="332">
        <f t="shared" si="30"/>
        <v>0</v>
      </c>
      <c r="S72" s="332">
        <f t="shared" si="30"/>
        <v>0</v>
      </c>
      <c r="T72" s="332">
        <f t="shared" si="30"/>
        <v>0</v>
      </c>
      <c r="U72" s="333">
        <f t="shared" si="30"/>
        <v>0</v>
      </c>
      <c r="V72" s="334">
        <f t="shared" si="30"/>
        <v>0</v>
      </c>
      <c r="W72" s="335">
        <f>SUM(W66:W71)</f>
        <v>100</v>
      </c>
      <c r="X72" s="331">
        <f aca="true" t="shared" si="31" ref="X72:AC72">SUM(X8:X71)</f>
        <v>0</v>
      </c>
      <c r="Y72" s="332">
        <f t="shared" si="31"/>
        <v>0</v>
      </c>
      <c r="Z72" s="332">
        <f t="shared" si="31"/>
        <v>0</v>
      </c>
      <c r="AA72" s="332">
        <f t="shared" si="31"/>
        <v>0</v>
      </c>
      <c r="AB72" s="332">
        <f t="shared" si="31"/>
        <v>0</v>
      </c>
      <c r="AC72" s="336">
        <f t="shared" si="31"/>
        <v>0</v>
      </c>
      <c r="AD72" s="337">
        <f t="shared" si="28"/>
        <v>0</v>
      </c>
    </row>
    <row r="74" ht="8.25">
      <c r="AD74" s="338"/>
    </row>
    <row r="78" spans="1:10" s="341" customFormat="1" ht="9.75">
      <c r="A78" s="339" t="s">
        <v>94</v>
      </c>
      <c r="B78" s="339"/>
      <c r="C78" s="340"/>
      <c r="E78" s="342"/>
      <c r="G78" s="343"/>
      <c r="J78" s="342"/>
    </row>
    <row r="79" spans="1:12" s="341" customFormat="1" ht="8.25">
      <c r="A79" s="344"/>
      <c r="B79" s="345" t="s">
        <v>95</v>
      </c>
      <c r="C79" s="345" t="s">
        <v>96</v>
      </c>
      <c r="D79" s="346"/>
      <c r="E79" s="347"/>
      <c r="F79" s="346"/>
      <c r="G79" s="348"/>
      <c r="H79" s="346"/>
      <c r="I79" s="346"/>
      <c r="J79" s="349"/>
      <c r="K79" s="350"/>
      <c r="L79" s="350"/>
    </row>
    <row r="82" spans="1:10" s="341" customFormat="1" ht="9.75">
      <c r="A82" s="351" t="s">
        <v>158</v>
      </c>
      <c r="B82" s="351"/>
      <c r="C82" s="351"/>
      <c r="D82" s="351"/>
      <c r="E82" s="342"/>
      <c r="G82" s="343"/>
      <c r="J82" s="342"/>
    </row>
    <row r="83" spans="1:10" s="341" customFormat="1" ht="8.25">
      <c r="A83" s="352"/>
      <c r="B83" s="353"/>
      <c r="F83" s="341" t="s">
        <v>88</v>
      </c>
      <c r="J83" s="342"/>
    </row>
    <row r="84" spans="1:10" s="341" customFormat="1" ht="8.25">
      <c r="A84" s="352"/>
      <c r="B84" s="353" t="s">
        <v>97</v>
      </c>
      <c r="D84" s="354">
        <f>C72</f>
        <v>53</v>
      </c>
      <c r="E84" s="342" t="s">
        <v>89</v>
      </c>
      <c r="F84" s="346"/>
      <c r="G84" s="342" t="s">
        <v>90</v>
      </c>
      <c r="H84" s="342"/>
      <c r="I84" s="354">
        <f aca="true" t="shared" si="32" ref="I84:I89">D84*F84</f>
        <v>0</v>
      </c>
      <c r="J84" s="342"/>
    </row>
    <row r="85" spans="1:10" s="341" customFormat="1" ht="8.25">
      <c r="A85" s="352"/>
      <c r="B85" s="353" t="s">
        <v>91</v>
      </c>
      <c r="D85" s="354">
        <f>D72</f>
        <v>0</v>
      </c>
      <c r="E85" s="342" t="s">
        <v>89</v>
      </c>
      <c r="F85" s="346"/>
      <c r="G85" s="342" t="s">
        <v>90</v>
      </c>
      <c r="H85" s="342"/>
      <c r="I85" s="354">
        <f t="shared" si="32"/>
        <v>0</v>
      </c>
      <c r="J85" s="342"/>
    </row>
    <row r="86" spans="1:10" s="341" customFormat="1" ht="8.25">
      <c r="A86" s="352"/>
      <c r="B86" s="353" t="s">
        <v>92</v>
      </c>
      <c r="D86" s="354">
        <f>E72</f>
        <v>17</v>
      </c>
      <c r="E86" s="342" t="s">
        <v>89</v>
      </c>
      <c r="F86" s="346"/>
      <c r="G86" s="342" t="s">
        <v>90</v>
      </c>
      <c r="H86" s="342"/>
      <c r="I86" s="354">
        <f t="shared" si="32"/>
        <v>0</v>
      </c>
      <c r="J86" s="342"/>
    </row>
    <row r="87" spans="1:10" s="341" customFormat="1" ht="8.25">
      <c r="A87" s="352"/>
      <c r="B87" s="353" t="s">
        <v>98</v>
      </c>
      <c r="D87" s="354">
        <f>F72</f>
        <v>0</v>
      </c>
      <c r="E87" s="342" t="s">
        <v>89</v>
      </c>
      <c r="F87" s="346"/>
      <c r="G87" s="342" t="s">
        <v>93</v>
      </c>
      <c r="H87" s="342"/>
      <c r="I87" s="354">
        <f t="shared" si="32"/>
        <v>0</v>
      </c>
      <c r="J87" s="342"/>
    </row>
    <row r="88" spans="1:10" s="341" customFormat="1" ht="8.25">
      <c r="A88" s="352"/>
      <c r="B88" s="353" t="s">
        <v>99</v>
      </c>
      <c r="D88" s="354">
        <f>G72</f>
        <v>11</v>
      </c>
      <c r="E88" s="342" t="s">
        <v>89</v>
      </c>
      <c r="F88" s="346"/>
      <c r="G88" s="342" t="s">
        <v>93</v>
      </c>
      <c r="H88" s="342"/>
      <c r="I88" s="354">
        <f t="shared" si="32"/>
        <v>0</v>
      </c>
      <c r="J88" s="342"/>
    </row>
    <row r="89" spans="1:10" s="341" customFormat="1" ht="8.25">
      <c r="A89" s="352"/>
      <c r="B89" s="353" t="s">
        <v>100</v>
      </c>
      <c r="D89" s="354">
        <f>H72</f>
        <v>0</v>
      </c>
      <c r="E89" s="342" t="s">
        <v>89</v>
      </c>
      <c r="F89" s="346"/>
      <c r="G89" s="342" t="s">
        <v>93</v>
      </c>
      <c r="H89" s="342"/>
      <c r="I89" s="354">
        <f t="shared" si="32"/>
        <v>0</v>
      </c>
      <c r="J89" s="342"/>
    </row>
    <row r="90" spans="1:10" s="357" customFormat="1" ht="9.75">
      <c r="A90" s="355"/>
      <c r="B90" s="356" t="s">
        <v>86</v>
      </c>
      <c r="D90" s="358">
        <f>SUM(D84:D89)</f>
        <v>81</v>
      </c>
      <c r="E90" s="359"/>
      <c r="F90" s="360"/>
      <c r="G90" s="361"/>
      <c r="H90" s="359"/>
      <c r="I90" s="358">
        <f>SUM(I84:I89)</f>
        <v>0</v>
      </c>
      <c r="J90" s="359"/>
    </row>
    <row r="93" spans="2:3" ht="9.75">
      <c r="B93" s="126" t="s">
        <v>303</v>
      </c>
      <c r="C93" s="362">
        <f>AD9+AD12+AD16+AD18+AD19+AD22+AD33+AD36+AD40+AD43+AD47+AD48+AD51+AD55+AD58+AD59+AD63+AD64+AD66+AD67+AD68+AD69+AD70</f>
        <v>0</v>
      </c>
    </row>
    <row r="94" spans="2:3" ht="8.25">
      <c r="B94" s="363" t="str">
        <f>B8</f>
        <v> - Wspólnota Mieszkaniowa przy ul. Strażackiej 3                                       </v>
      </c>
      <c r="C94" s="364">
        <f>AD8</f>
        <v>0</v>
      </c>
    </row>
    <row r="95" spans="2:3" ht="8.25">
      <c r="B95" s="363" t="str">
        <f>B11</f>
        <v> - Wspólnota ieszkaniowa przy ul. Gabriela Narutowicza 40</v>
      </c>
      <c r="C95" s="364">
        <f>AD11</f>
        <v>0</v>
      </c>
    </row>
    <row r="96" spans="2:3" ht="8.25">
      <c r="B96" s="363" t="str">
        <f>B13</f>
        <v> - Wspólnota Mieszkaniowa przy ul. Waryńnskiego 21A</v>
      </c>
      <c r="C96" s="364">
        <f>AD13</f>
        <v>0</v>
      </c>
    </row>
    <row r="97" spans="2:3" ht="8.25">
      <c r="B97" s="363" t="str">
        <f>B15</f>
        <v> - Wspólnota Mieszkaniowa przy ul. Wyszyńskiego 10</v>
      </c>
      <c r="C97" s="364">
        <f>AD15</f>
        <v>0</v>
      </c>
    </row>
    <row r="98" spans="2:3" ht="8.25">
      <c r="B98" s="363" t="e">
        <f>#REF!</f>
        <v>#REF!</v>
      </c>
      <c r="C98" s="364" t="e">
        <f>#REF!</f>
        <v>#REF!</v>
      </c>
    </row>
    <row r="99" spans="2:3" ht="8.25">
      <c r="B99" s="363" t="str">
        <f>B20</f>
        <v> - Wspólnota Mieszkaniowa przy ul. 1 Maja 54</v>
      </c>
      <c r="C99" s="364">
        <f>AD20</f>
        <v>0</v>
      </c>
    </row>
    <row r="100" spans="2:3" ht="8.25">
      <c r="B100" s="365" t="str">
        <f>B23</f>
        <v> - Żabia 6 (BIUR-MAR)</v>
      </c>
      <c r="C100" s="364">
        <f>AD23</f>
        <v>0</v>
      </c>
    </row>
    <row r="101" spans="2:3" ht="8.25">
      <c r="B101" s="363" t="str">
        <f aca="true" t="shared" si="33" ref="B101:B108">B25</f>
        <v> - Wspólnota Mieszkaniowa przy ul. Ossowskiego 27 </v>
      </c>
      <c r="C101" s="364">
        <f aca="true" t="shared" si="34" ref="C101:C108">AD25</f>
        <v>0</v>
      </c>
    </row>
    <row r="102" spans="2:3" ht="8.25">
      <c r="B102" s="363" t="str">
        <f t="shared" si="33"/>
        <v> - Wspólnota Mieszkaniowa przy ul. Ossowskiego 25 bl 3 </v>
      </c>
      <c r="C102" s="364">
        <f t="shared" si="34"/>
        <v>0</v>
      </c>
    </row>
    <row r="103" spans="2:3" ht="8.25">
      <c r="B103" s="363" t="str">
        <f t="shared" si="33"/>
        <v> - Wspólnota Mieszkaniowa przy ul. Ossowskiego 25 bl 4</v>
      </c>
      <c r="C103" s="364">
        <f t="shared" si="34"/>
        <v>0</v>
      </c>
    </row>
    <row r="104" spans="2:3" ht="8.25">
      <c r="B104" s="363" t="str">
        <f t="shared" si="33"/>
        <v> - Wspólnota Mieszkaniowa przy ul. Kościuszki 18</v>
      </c>
      <c r="C104" s="364">
        <f t="shared" si="34"/>
        <v>0</v>
      </c>
    </row>
    <row r="105" spans="2:3" ht="8.25">
      <c r="B105" s="363" t="str">
        <f t="shared" si="33"/>
        <v> - Wspólnota Mieszkaniowa przy ul. Kościuszki 20</v>
      </c>
      <c r="C105" s="364">
        <f t="shared" si="34"/>
        <v>0</v>
      </c>
    </row>
    <row r="106" spans="2:3" ht="8.25">
      <c r="B106" s="363" t="str">
        <f t="shared" si="33"/>
        <v> - Wspólnota Mieszkaniowa przy ul. Limanowskiego 17</v>
      </c>
      <c r="C106" s="364">
        <f t="shared" si="34"/>
        <v>0</v>
      </c>
    </row>
    <row r="107" spans="2:3" ht="8.25">
      <c r="B107" s="363" t="str">
        <f t="shared" si="33"/>
        <v> - Wspólnota Mieszkaniowa przy ul. Limanowskiego 19</v>
      </c>
      <c r="C107" s="364">
        <f t="shared" si="34"/>
        <v>0</v>
      </c>
    </row>
    <row r="108" spans="2:3" ht="8.25">
      <c r="B108" s="363" t="str">
        <f t="shared" si="33"/>
        <v> - Wspólnota Mieszkaniowa przy ul. Limanowskiego 21</v>
      </c>
      <c r="C108" s="364">
        <f t="shared" si="34"/>
        <v>0</v>
      </c>
    </row>
    <row r="109" spans="2:3" ht="8.25">
      <c r="B109" s="365" t="str">
        <f>B35</f>
        <v> - Wspólnota Mieszkaniowa przy ul. Limanowskiego 20</v>
      </c>
      <c r="C109" s="364">
        <f>AD35</f>
        <v>0</v>
      </c>
    </row>
    <row r="110" spans="2:3" ht="8.25">
      <c r="B110" s="363" t="str">
        <f>B37</f>
        <v> - Wspólnota Mieszkaniowa przy ul. Limanowskiego 22</v>
      </c>
      <c r="C110" s="364">
        <f>AD37</f>
        <v>0</v>
      </c>
    </row>
    <row r="111" spans="2:3" ht="8.25">
      <c r="B111" s="363" t="str">
        <f>B38</f>
        <v> - Wspólnota Mieszkaniowa przy ul. Limanowskiego 16</v>
      </c>
      <c r="C111" s="364">
        <f>AD38</f>
        <v>0</v>
      </c>
    </row>
    <row r="112" spans="2:3" ht="8.25">
      <c r="B112" s="363" t="str">
        <f>B41</f>
        <v> - Wspólnota Mieszkaniowa przy ul. Dekerta 2 B</v>
      </c>
      <c r="C112" s="364">
        <f>AD41</f>
        <v>0</v>
      </c>
    </row>
    <row r="113" spans="2:3" ht="8.25">
      <c r="B113" s="363" t="str">
        <f>B44</f>
        <v> - Wspólnota Mieszkaniowa przy ul. Armii Krajowej 8</v>
      </c>
      <c r="C113" s="364">
        <f>AD44</f>
        <v>0</v>
      </c>
    </row>
    <row r="114" spans="2:3" ht="8.25">
      <c r="B114" s="363" t="str">
        <f>B46</f>
        <v> - Wspólnota Mieszkaniowa przy ul. Limanowskiego 29</v>
      </c>
      <c r="C114" s="364">
        <f>AD46</f>
        <v>0</v>
      </c>
    </row>
    <row r="115" spans="2:3" ht="8.25">
      <c r="B115" s="363" t="str">
        <f>B49</f>
        <v> - Wspólnota Mieszkaniowa przy ul. Limanowskiego 23</v>
      </c>
      <c r="C115" s="364">
        <f>AD49</f>
        <v>0</v>
      </c>
    </row>
    <row r="116" spans="2:3" ht="8.25">
      <c r="B116" s="363" t="str">
        <f>B52</f>
        <v> - Wspólnota Mieszkaniowa przy ul. Mireckiego 68</v>
      </c>
      <c r="C116" s="364">
        <f>AD52</f>
        <v>0</v>
      </c>
    </row>
    <row r="117" spans="2:3" ht="8.25">
      <c r="B117" s="363" t="str">
        <f>B53</f>
        <v> - Wspólnota Mieszkaniowa przy ul. Mireckiego 70</v>
      </c>
      <c r="C117" s="364">
        <f>AD53</f>
        <v>0</v>
      </c>
    </row>
    <row r="118" spans="2:3" ht="8.25">
      <c r="B118" s="363" t="str">
        <f>B56</f>
        <v> - Wspólnota Mieszkaniowa przy ul. Żeromskiego 10</v>
      </c>
      <c r="C118" s="364">
        <f>AD56</f>
        <v>0</v>
      </c>
    </row>
    <row r="119" spans="2:3" ht="8.25">
      <c r="B119" s="365" t="str">
        <f>B60</f>
        <v> - Wspólnota Mieszkaniowa przy ul. Legionów Polskich 24</v>
      </c>
      <c r="C119" s="364">
        <f>AD60</f>
        <v>0</v>
      </c>
    </row>
    <row r="120" spans="2:9" s="363" customFormat="1" ht="8.25">
      <c r="B120" s="363" t="str">
        <f>B62</f>
        <v> - Wspólnota Mieszkaniowa przy ul. Łukasińskiego 18/20</v>
      </c>
      <c r="C120" s="366">
        <f>AD62</f>
        <v>0</v>
      </c>
      <c r="D120" s="367"/>
      <c r="E120" s="367"/>
      <c r="F120" s="367"/>
      <c r="G120" s="367"/>
      <c r="H120" s="367"/>
      <c r="I120" s="367"/>
    </row>
    <row r="121" spans="2:3" ht="8.25">
      <c r="B121" s="363" t="str">
        <f>B71</f>
        <v> - Wspólnota Mieszkaniowa przy ul. Narutowicza 25</v>
      </c>
      <c r="C121" s="364">
        <f>AD71</f>
        <v>0</v>
      </c>
    </row>
    <row r="122" spans="2:5" ht="9.75">
      <c r="B122" s="131" t="s">
        <v>86</v>
      </c>
      <c r="C122" s="364" t="e">
        <f>SUM(C93:C121)</f>
        <v>#REF!</v>
      </c>
      <c r="E122" s="368"/>
    </row>
  </sheetData>
  <sheetProtection/>
  <mergeCells count="28">
    <mergeCell ref="A7:A9"/>
    <mergeCell ref="A4:A5"/>
    <mergeCell ref="B4:B5"/>
    <mergeCell ref="C4:H4"/>
    <mergeCell ref="P4:U4"/>
    <mergeCell ref="V4:V5"/>
    <mergeCell ref="J4:O4"/>
    <mergeCell ref="I4:I5"/>
    <mergeCell ref="AB1:AD1"/>
    <mergeCell ref="A54:A56"/>
    <mergeCell ref="A14:A16"/>
    <mergeCell ref="A39:A41"/>
    <mergeCell ref="A42:A44"/>
    <mergeCell ref="A24:A33"/>
    <mergeCell ref="A34:A38"/>
    <mergeCell ref="A21:A23"/>
    <mergeCell ref="A17:A20"/>
    <mergeCell ref="A45:A49"/>
    <mergeCell ref="A10:A13"/>
    <mergeCell ref="A2:AD2"/>
    <mergeCell ref="A72:B72"/>
    <mergeCell ref="A57:A60"/>
    <mergeCell ref="A65:A71"/>
    <mergeCell ref="A61:A64"/>
    <mergeCell ref="A50:A53"/>
    <mergeCell ref="W4:W5"/>
    <mergeCell ref="X4:AC4"/>
    <mergeCell ref="AD4:AD5"/>
  </mergeCells>
  <printOptions/>
  <pageMargins left="0.2" right="0.2" top="0.75" bottom="0.75" header="0.3" footer="0.3"/>
  <pageSetup horizontalDpi="600" verticalDpi="600" orientation="landscape" paperSize="8" scale="91" r:id="rId1"/>
  <rowBreaks count="1" manualBreakCount="1">
    <brk id="53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="81" zoomScaleNormal="81" zoomScalePageLayoutView="0" workbookViewId="0" topLeftCell="A1">
      <selection activeCell="I22" sqref="I22"/>
    </sheetView>
  </sheetViews>
  <sheetFormatPr defaultColWidth="9.140625" defaultRowHeight="15"/>
  <cols>
    <col min="1" max="1" width="5.421875" style="55" customWidth="1"/>
    <col min="2" max="2" width="10.421875" style="55" customWidth="1"/>
    <col min="3" max="3" width="7.140625" style="56" customWidth="1"/>
    <col min="4" max="4" width="4.7109375" style="56" bestFit="1" customWidth="1"/>
    <col min="5" max="5" width="4.28125" style="56" bestFit="1" customWidth="1"/>
    <col min="6" max="6" width="7.7109375" style="56" bestFit="1" customWidth="1"/>
    <col min="7" max="7" width="5.421875" style="56" bestFit="1" customWidth="1"/>
    <col min="8" max="8" width="7.57421875" style="56" bestFit="1" customWidth="1"/>
    <col min="9" max="9" width="6.28125" style="56" bestFit="1" customWidth="1"/>
    <col min="10" max="10" width="5.421875" style="55" bestFit="1" customWidth="1"/>
    <col min="11" max="13" width="4.7109375" style="55" bestFit="1" customWidth="1"/>
    <col min="14" max="14" width="5.421875" style="55" bestFit="1" customWidth="1"/>
    <col min="15" max="15" width="7.57421875" style="55" bestFit="1" customWidth="1"/>
    <col min="16" max="21" width="7.57421875" style="55" customWidth="1"/>
    <col min="22" max="22" width="9.140625" style="55" customWidth="1"/>
    <col min="23" max="23" width="7.00390625" style="55" customWidth="1"/>
    <col min="24" max="27" width="6.7109375" style="55" customWidth="1"/>
    <col min="28" max="28" width="7.57421875" style="55" customWidth="1"/>
    <col min="29" max="29" width="6.28125" style="55" customWidth="1"/>
    <col min="30" max="30" width="6.7109375" style="55" customWidth="1"/>
    <col min="31" max="16384" width="9.140625" style="55" customWidth="1"/>
  </cols>
  <sheetData>
    <row r="1" spans="27:29" ht="11.25">
      <c r="AA1" s="739" t="s">
        <v>87</v>
      </c>
      <c r="AB1" s="739"/>
      <c r="AC1" s="739"/>
    </row>
    <row r="2" spans="1:30" ht="11.25">
      <c r="A2" s="743" t="s">
        <v>307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3"/>
      <c r="AC2" s="743"/>
      <c r="AD2" s="743"/>
    </row>
    <row r="3" spans="1:9" ht="12" thickBot="1">
      <c r="A3" s="57"/>
      <c r="B3" s="57"/>
      <c r="C3" s="57"/>
      <c r="D3" s="57"/>
      <c r="E3" s="57"/>
      <c r="F3" s="57"/>
      <c r="G3" s="57"/>
      <c r="H3" s="57"/>
      <c r="I3" s="57"/>
    </row>
    <row r="4" spans="1:30" ht="31.5" customHeight="1">
      <c r="A4" s="697" t="s">
        <v>79</v>
      </c>
      <c r="B4" s="727" t="s">
        <v>1</v>
      </c>
      <c r="C4" s="697" t="s">
        <v>77</v>
      </c>
      <c r="D4" s="698"/>
      <c r="E4" s="698"/>
      <c r="F4" s="698"/>
      <c r="G4" s="698"/>
      <c r="H4" s="699"/>
      <c r="I4" s="735" t="s">
        <v>78</v>
      </c>
      <c r="J4" s="690" t="s">
        <v>155</v>
      </c>
      <c r="K4" s="691"/>
      <c r="L4" s="691"/>
      <c r="M4" s="691"/>
      <c r="N4" s="691"/>
      <c r="O4" s="692"/>
      <c r="P4" s="690" t="s">
        <v>103</v>
      </c>
      <c r="Q4" s="691"/>
      <c r="R4" s="691"/>
      <c r="S4" s="691"/>
      <c r="T4" s="691"/>
      <c r="U4" s="692"/>
      <c r="V4" s="695" t="s">
        <v>164</v>
      </c>
      <c r="W4" s="700" t="s">
        <v>165</v>
      </c>
      <c r="X4" s="690" t="s">
        <v>156</v>
      </c>
      <c r="Y4" s="691"/>
      <c r="Z4" s="691"/>
      <c r="AA4" s="691"/>
      <c r="AB4" s="691"/>
      <c r="AC4" s="692"/>
      <c r="AD4" s="693" t="s">
        <v>172</v>
      </c>
    </row>
    <row r="5" spans="1:30" ht="165" customHeight="1" thickBot="1">
      <c r="A5" s="740"/>
      <c r="B5" s="741"/>
      <c r="C5" s="118" t="s">
        <v>80</v>
      </c>
      <c r="D5" s="119" t="s">
        <v>81</v>
      </c>
      <c r="E5" s="119" t="s">
        <v>82</v>
      </c>
      <c r="F5" s="119" t="s">
        <v>83</v>
      </c>
      <c r="G5" s="119" t="s">
        <v>84</v>
      </c>
      <c r="H5" s="120" t="s">
        <v>85</v>
      </c>
      <c r="I5" s="742"/>
      <c r="J5" s="121" t="s">
        <v>106</v>
      </c>
      <c r="K5" s="122" t="s">
        <v>104</v>
      </c>
      <c r="L5" s="122" t="s">
        <v>105</v>
      </c>
      <c r="M5" s="122" t="s">
        <v>107</v>
      </c>
      <c r="N5" s="122" t="s">
        <v>84</v>
      </c>
      <c r="O5" s="123" t="s">
        <v>85</v>
      </c>
      <c r="P5" s="121" t="s">
        <v>131</v>
      </c>
      <c r="Q5" s="122" t="s">
        <v>159</v>
      </c>
      <c r="R5" s="122" t="s">
        <v>160</v>
      </c>
      <c r="S5" s="122" t="s">
        <v>161</v>
      </c>
      <c r="T5" s="122" t="s">
        <v>162</v>
      </c>
      <c r="U5" s="123" t="s">
        <v>163</v>
      </c>
      <c r="V5" s="734"/>
      <c r="W5" s="715"/>
      <c r="X5" s="121" t="s">
        <v>166</v>
      </c>
      <c r="Y5" s="122" t="s">
        <v>167</v>
      </c>
      <c r="Z5" s="122" t="s">
        <v>168</v>
      </c>
      <c r="AA5" s="122" t="s">
        <v>169</v>
      </c>
      <c r="AB5" s="122" t="s">
        <v>170</v>
      </c>
      <c r="AC5" s="123" t="s">
        <v>171</v>
      </c>
      <c r="AD5" s="716"/>
    </row>
    <row r="6" spans="1:30" s="71" customFormat="1" ht="12" thickBot="1">
      <c r="A6" s="58">
        <v>1</v>
      </c>
      <c r="B6" s="59">
        <v>2</v>
      </c>
      <c r="C6" s="58">
        <v>3</v>
      </c>
      <c r="D6" s="60">
        <v>4</v>
      </c>
      <c r="E6" s="60">
        <v>5</v>
      </c>
      <c r="F6" s="60">
        <v>6</v>
      </c>
      <c r="G6" s="60">
        <v>7</v>
      </c>
      <c r="H6" s="61">
        <v>8</v>
      </c>
      <c r="I6" s="62">
        <v>9</v>
      </c>
      <c r="J6" s="63">
        <v>10</v>
      </c>
      <c r="K6" s="64">
        <v>11</v>
      </c>
      <c r="L6" s="65">
        <v>12</v>
      </c>
      <c r="M6" s="65">
        <v>13</v>
      </c>
      <c r="N6" s="64">
        <v>14</v>
      </c>
      <c r="O6" s="66">
        <v>15</v>
      </c>
      <c r="P6" s="63">
        <v>16</v>
      </c>
      <c r="Q6" s="64">
        <v>17</v>
      </c>
      <c r="R6" s="65">
        <v>18</v>
      </c>
      <c r="S6" s="65">
        <v>19</v>
      </c>
      <c r="T6" s="64">
        <v>20</v>
      </c>
      <c r="U6" s="66">
        <v>21</v>
      </c>
      <c r="V6" s="67">
        <v>22</v>
      </c>
      <c r="W6" s="68">
        <v>23</v>
      </c>
      <c r="X6" s="63">
        <v>24</v>
      </c>
      <c r="Y6" s="65">
        <v>25</v>
      </c>
      <c r="Z6" s="64">
        <v>26</v>
      </c>
      <c r="AA6" s="65">
        <v>27</v>
      </c>
      <c r="AB6" s="65">
        <v>28</v>
      </c>
      <c r="AC6" s="69">
        <v>29</v>
      </c>
      <c r="AD6" s="70">
        <v>30</v>
      </c>
    </row>
    <row r="7" spans="1:30" s="71" customFormat="1" ht="12" thickBot="1">
      <c r="A7" s="72">
        <v>1</v>
      </c>
      <c r="B7" s="73" t="s">
        <v>318</v>
      </c>
      <c r="C7" s="74">
        <v>4</v>
      </c>
      <c r="D7" s="64"/>
      <c r="E7" s="64">
        <v>1</v>
      </c>
      <c r="F7" s="64"/>
      <c r="G7" s="75"/>
      <c r="H7" s="76"/>
      <c r="I7" s="77">
        <f>SUM(C7:H7)</f>
        <v>5</v>
      </c>
      <c r="J7" s="78"/>
      <c r="K7" s="79"/>
      <c r="L7" s="79"/>
      <c r="M7" s="79"/>
      <c r="N7" s="79"/>
      <c r="O7" s="80"/>
      <c r="P7" s="81">
        <f aca="true" t="shared" si="0" ref="P7:U7">C7*J7</f>
        <v>0</v>
      </c>
      <c r="Q7" s="82">
        <f t="shared" si="0"/>
        <v>0</v>
      </c>
      <c r="R7" s="82">
        <f t="shared" si="0"/>
        <v>0</v>
      </c>
      <c r="S7" s="82">
        <f t="shared" si="0"/>
        <v>0</v>
      </c>
      <c r="T7" s="82">
        <f t="shared" si="0"/>
        <v>0</v>
      </c>
      <c r="U7" s="83">
        <f t="shared" si="0"/>
        <v>0</v>
      </c>
      <c r="V7" s="84">
        <f>SUM(P7:U7)</f>
        <v>0</v>
      </c>
      <c r="W7" s="84">
        <v>100</v>
      </c>
      <c r="X7" s="81">
        <f aca="true" t="shared" si="1" ref="X7:AC7">P7</f>
        <v>0</v>
      </c>
      <c r="Y7" s="82">
        <f t="shared" si="1"/>
        <v>0</v>
      </c>
      <c r="Z7" s="82">
        <f t="shared" si="1"/>
        <v>0</v>
      </c>
      <c r="AA7" s="82">
        <f t="shared" si="1"/>
        <v>0</v>
      </c>
      <c r="AB7" s="82">
        <f t="shared" si="1"/>
        <v>0</v>
      </c>
      <c r="AC7" s="83">
        <f t="shared" si="1"/>
        <v>0</v>
      </c>
      <c r="AD7" s="85">
        <f>SUM(X7:AC7)</f>
        <v>0</v>
      </c>
    </row>
    <row r="8" spans="1:30" s="95" customFormat="1" ht="22.5" customHeight="1" thickBot="1">
      <c r="A8" s="737" t="s">
        <v>86</v>
      </c>
      <c r="B8" s="738"/>
      <c r="C8" s="86">
        <v>4</v>
      </c>
      <c r="D8" s="87"/>
      <c r="E8" s="87">
        <v>1</v>
      </c>
      <c r="F8" s="87"/>
      <c r="G8" s="87"/>
      <c r="H8" s="88"/>
      <c r="I8" s="89">
        <v>5</v>
      </c>
      <c r="J8" s="90">
        <v>100</v>
      </c>
      <c r="K8" s="91">
        <f aca="true" t="shared" si="2" ref="K8:AC8">SUM(K7)</f>
        <v>0</v>
      </c>
      <c r="L8" s="91">
        <f t="shared" si="2"/>
        <v>0</v>
      </c>
      <c r="M8" s="91">
        <f t="shared" si="2"/>
        <v>0</v>
      </c>
      <c r="N8" s="91">
        <f t="shared" si="2"/>
        <v>0</v>
      </c>
      <c r="O8" s="92">
        <f t="shared" si="2"/>
        <v>0</v>
      </c>
      <c r="P8" s="90">
        <f t="shared" si="2"/>
        <v>0</v>
      </c>
      <c r="Q8" s="91">
        <f t="shared" si="2"/>
        <v>0</v>
      </c>
      <c r="R8" s="91">
        <f t="shared" si="2"/>
        <v>0</v>
      </c>
      <c r="S8" s="91">
        <f t="shared" si="2"/>
        <v>0</v>
      </c>
      <c r="T8" s="91">
        <f t="shared" si="2"/>
        <v>0</v>
      </c>
      <c r="U8" s="92">
        <f t="shared" si="2"/>
        <v>0</v>
      </c>
      <c r="V8" s="93">
        <f t="shared" si="2"/>
        <v>0</v>
      </c>
      <c r="W8" s="93">
        <f t="shared" si="2"/>
        <v>100</v>
      </c>
      <c r="X8" s="90">
        <f t="shared" si="2"/>
        <v>0</v>
      </c>
      <c r="Y8" s="91">
        <f t="shared" si="2"/>
        <v>0</v>
      </c>
      <c r="Z8" s="91">
        <f t="shared" si="2"/>
        <v>0</v>
      </c>
      <c r="AA8" s="91">
        <f t="shared" si="2"/>
        <v>0</v>
      </c>
      <c r="AB8" s="91">
        <f t="shared" si="2"/>
        <v>0</v>
      </c>
      <c r="AC8" s="92">
        <f t="shared" si="2"/>
        <v>0</v>
      </c>
      <c r="AD8" s="94">
        <f>SUM(X8:AC8)</f>
        <v>0</v>
      </c>
    </row>
    <row r="11" spans="1:10" s="98" customFormat="1" ht="11.25">
      <c r="A11" s="96" t="s">
        <v>94</v>
      </c>
      <c r="B11" s="96"/>
      <c r="C11" s="97"/>
      <c r="D11" s="98">
        <f>D9+E9+F9+G9+H9+I9</f>
        <v>0</v>
      </c>
      <c r="E11" s="99"/>
      <c r="G11" s="100"/>
      <c r="J11" s="99"/>
    </row>
    <row r="12" spans="1:12" s="98" customFormat="1" ht="11.25">
      <c r="A12" s="101"/>
      <c r="B12" s="102" t="s">
        <v>95</v>
      </c>
      <c r="C12" s="102" t="s">
        <v>96</v>
      </c>
      <c r="D12" s="103"/>
      <c r="E12" s="104"/>
      <c r="F12" s="103"/>
      <c r="G12" s="105"/>
      <c r="H12" s="103"/>
      <c r="I12" s="103"/>
      <c r="J12" s="106"/>
      <c r="K12" s="107"/>
      <c r="L12" s="107"/>
    </row>
    <row r="15" spans="1:10" s="98" customFormat="1" ht="11.25">
      <c r="A15" s="108" t="s">
        <v>158</v>
      </c>
      <c r="B15" s="108"/>
      <c r="C15" s="108"/>
      <c r="D15" s="108"/>
      <c r="E15" s="99"/>
      <c r="G15" s="100"/>
      <c r="J15" s="99"/>
    </row>
    <row r="16" spans="1:10" s="98" customFormat="1" ht="11.25">
      <c r="A16" s="109"/>
      <c r="B16" s="110"/>
      <c r="F16" s="98" t="s">
        <v>88</v>
      </c>
      <c r="J16" s="99"/>
    </row>
    <row r="17" spans="1:10" s="98" customFormat="1" ht="22.5">
      <c r="A17" s="109"/>
      <c r="B17" s="110" t="s">
        <v>97</v>
      </c>
      <c r="D17" s="111">
        <f>C8</f>
        <v>4</v>
      </c>
      <c r="E17" s="99" t="s">
        <v>89</v>
      </c>
      <c r="F17" s="103"/>
      <c r="G17" s="99" t="s">
        <v>90</v>
      </c>
      <c r="H17" s="99"/>
      <c r="I17" s="111">
        <f aca="true" t="shared" si="3" ref="I17:I22">D17*F17</f>
        <v>0</v>
      </c>
      <c r="J17" s="99"/>
    </row>
    <row r="18" spans="1:10" s="98" customFormat="1" ht="22.5">
      <c r="A18" s="109"/>
      <c r="B18" s="110" t="s">
        <v>91</v>
      </c>
      <c r="D18" s="111">
        <f>D8</f>
        <v>0</v>
      </c>
      <c r="E18" s="99" t="s">
        <v>89</v>
      </c>
      <c r="F18" s="103"/>
      <c r="G18" s="99" t="s">
        <v>90</v>
      </c>
      <c r="H18" s="99"/>
      <c r="I18" s="111">
        <f t="shared" si="3"/>
        <v>0</v>
      </c>
      <c r="J18" s="99"/>
    </row>
    <row r="19" spans="1:10" s="98" customFormat="1" ht="22.5">
      <c r="A19" s="109"/>
      <c r="B19" s="110" t="s">
        <v>92</v>
      </c>
      <c r="D19" s="111">
        <f>E8</f>
        <v>1</v>
      </c>
      <c r="E19" s="99" t="s">
        <v>89</v>
      </c>
      <c r="F19" s="103"/>
      <c r="G19" s="99" t="s">
        <v>90</v>
      </c>
      <c r="H19" s="99"/>
      <c r="I19" s="111">
        <f t="shared" si="3"/>
        <v>0</v>
      </c>
      <c r="J19" s="99"/>
    </row>
    <row r="20" spans="1:10" s="98" customFormat="1" ht="22.5">
      <c r="A20" s="109"/>
      <c r="B20" s="110" t="s">
        <v>98</v>
      </c>
      <c r="D20" s="111">
        <f>F8</f>
        <v>0</v>
      </c>
      <c r="E20" s="99" t="s">
        <v>89</v>
      </c>
      <c r="F20" s="103"/>
      <c r="G20" s="99" t="s">
        <v>93</v>
      </c>
      <c r="H20" s="99"/>
      <c r="I20" s="111">
        <f t="shared" si="3"/>
        <v>0</v>
      </c>
      <c r="J20" s="99"/>
    </row>
    <row r="21" spans="1:10" s="98" customFormat="1" ht="11.25">
      <c r="A21" s="109"/>
      <c r="B21" s="110" t="s">
        <v>99</v>
      </c>
      <c r="D21" s="111">
        <f>G8</f>
        <v>0</v>
      </c>
      <c r="E21" s="99" t="s">
        <v>89</v>
      </c>
      <c r="F21" s="103"/>
      <c r="G21" s="99" t="s">
        <v>93</v>
      </c>
      <c r="H21" s="99"/>
      <c r="I21" s="111">
        <f t="shared" si="3"/>
        <v>0</v>
      </c>
      <c r="J21" s="99"/>
    </row>
    <row r="22" spans="1:10" s="98" customFormat="1" ht="11.25">
      <c r="A22" s="109"/>
      <c r="B22" s="110" t="s">
        <v>100</v>
      </c>
      <c r="D22" s="111">
        <f>H8</f>
        <v>0</v>
      </c>
      <c r="E22" s="99" t="s">
        <v>89</v>
      </c>
      <c r="F22" s="103"/>
      <c r="G22" s="99" t="s">
        <v>93</v>
      </c>
      <c r="H22" s="99"/>
      <c r="I22" s="111">
        <f t="shared" si="3"/>
        <v>0</v>
      </c>
      <c r="J22" s="99"/>
    </row>
    <row r="23" spans="1:10" s="114" customFormat="1" ht="10.5">
      <c r="A23" s="112"/>
      <c r="B23" s="113" t="s">
        <v>86</v>
      </c>
      <c r="D23" s="54">
        <f>SUM(D17:D22)</f>
        <v>5</v>
      </c>
      <c r="E23" s="115"/>
      <c r="F23" s="116"/>
      <c r="G23" s="117"/>
      <c r="H23" s="115"/>
      <c r="I23" s="54">
        <f>SUM(I17:I22)</f>
        <v>0</v>
      </c>
      <c r="J23" s="115"/>
    </row>
  </sheetData>
  <sheetProtection/>
  <mergeCells count="13">
    <mergeCell ref="A8:B8"/>
    <mergeCell ref="AA1:AC1"/>
    <mergeCell ref="A4:A5"/>
    <mergeCell ref="B4:B5"/>
    <mergeCell ref="C4:H4"/>
    <mergeCell ref="I4:I5"/>
    <mergeCell ref="A2:AD2"/>
    <mergeCell ref="AD4:AD5"/>
    <mergeCell ref="J4:O4"/>
    <mergeCell ref="P4:U4"/>
    <mergeCell ref="V4:V5"/>
    <mergeCell ref="W4:W5"/>
    <mergeCell ref="X4:AC4"/>
  </mergeCells>
  <printOptions/>
  <pageMargins left="0.2" right="0.2" top="0.28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Magdziak</dc:creator>
  <cp:keywords/>
  <dc:description/>
  <cp:lastModifiedBy>E.Paluch</cp:lastModifiedBy>
  <cp:lastPrinted>2021-07-06T08:25:59Z</cp:lastPrinted>
  <dcterms:created xsi:type="dcterms:W3CDTF">2020-07-27T11:05:23Z</dcterms:created>
  <dcterms:modified xsi:type="dcterms:W3CDTF">2021-09-02T10:49:48Z</dcterms:modified>
  <cp:category/>
  <cp:version/>
  <cp:contentType/>
  <cp:contentStatus/>
</cp:coreProperties>
</file>